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4376" windowHeight="11016" activeTab="0"/>
  </bookViews>
  <sheets>
    <sheet name="Meldung" sheetId="1" r:id="rId1"/>
  </sheets>
  <definedNames>
    <definedName name="Bearbeitung">'Meldung'!$C$165</definedName>
    <definedName name="Bezirksnr">'Meldung'!$AH$2:$AH$161</definedName>
    <definedName name="DpStartnr">'Meldung'!$I$2:$I$161</definedName>
    <definedName name="_xlnm.Print_Titles" localSheetId="0">'Meldung'!$1:$1</definedName>
    <definedName name="Jahrgang">'Meldung'!$H$2:$H$161</definedName>
    <definedName name="MpStartnr">'Meldung'!$L$2:$L$161</definedName>
    <definedName name="Nachname">'Meldung'!$E$2:$E$161</definedName>
    <definedName name="SetzplDoppel">'Meldung'!$T$2:$T$161</definedName>
    <definedName name="SetzplEinzel">'Meldung'!$R$2:$R$161</definedName>
    <definedName name="SetzplMixed">'Meldung'!$V$2:$V$161</definedName>
    <definedName name="Spieler">'Meldung'!$A$2:$V$161</definedName>
    <definedName name="Startnr">'Meldung'!$A$2:$A$161</definedName>
    <definedName name="TTR_Platzierung">'Meldung'!$Q$2:$Q$161</definedName>
    <definedName name="TTR_Wert">'Meldung'!$P$2:$P$161</definedName>
    <definedName name="Verein">'Meldung'!$G$2:$G$161</definedName>
    <definedName name="Vorname">'Meldung'!$F$2:$F$161</definedName>
  </definedNames>
  <calcPr fullCalcOnLoad="1"/>
</workbook>
</file>

<file path=xl/sharedStrings.xml><?xml version="1.0" encoding="utf-8"?>
<sst xmlns="http://schemas.openxmlformats.org/spreadsheetml/2006/main" count="835" uniqueCount="292">
  <si>
    <t>Vorname</t>
  </si>
  <si>
    <t>Nachname</t>
  </si>
  <si>
    <t>m</t>
  </si>
  <si>
    <t>w</t>
  </si>
  <si>
    <t>Startnr.</t>
  </si>
  <si>
    <t>Alterskl.</t>
  </si>
  <si>
    <t>Jugend</t>
  </si>
  <si>
    <t>Schüler A</t>
  </si>
  <si>
    <t>Schüler B</t>
  </si>
  <si>
    <t>Bezirk</t>
  </si>
  <si>
    <t>OBB</t>
  </si>
  <si>
    <t>NDB</t>
  </si>
  <si>
    <t>SCHW</t>
  </si>
  <si>
    <t>OPF</t>
  </si>
  <si>
    <t>OFR</t>
  </si>
  <si>
    <t>MFR</t>
  </si>
  <si>
    <t>UFR</t>
  </si>
  <si>
    <t>Verein</t>
  </si>
  <si>
    <t>Doppelpartner Startnr.</t>
  </si>
  <si>
    <t>Doppelpartner Name/Bezirk</t>
  </si>
  <si>
    <t>Mixedpartner Startnr.</t>
  </si>
  <si>
    <t>Mixedpartner Name/Bezirk</t>
  </si>
  <si>
    <t>Doppel</t>
  </si>
  <si>
    <t>Mixed</t>
  </si>
  <si>
    <t>Geschl.</t>
  </si>
  <si>
    <t>TSV Schwabhausen</t>
  </si>
  <si>
    <t>Bearbeitung:</t>
  </si>
  <si>
    <t>Setzplatz Einzel</t>
  </si>
  <si>
    <t>Platzziffersu. Doppel</t>
  </si>
  <si>
    <t>Platzziffersu. Mixed</t>
  </si>
  <si>
    <t>Bezirks-nummer</t>
  </si>
  <si>
    <t>Meldung des Bezirks</t>
  </si>
  <si>
    <t>Übereinstimmung</t>
  </si>
  <si>
    <t>Setzplatz Doppel</t>
  </si>
  <si>
    <t>Setzplatz Mixed</t>
  </si>
  <si>
    <t>Schüler A:</t>
  </si>
  <si>
    <t>Schüler B:</t>
  </si>
  <si>
    <t>Jugend:</t>
  </si>
  <si>
    <t>Florian</t>
  </si>
  <si>
    <t>TV Hofstetten</t>
  </si>
  <si>
    <t>Schreiner</t>
  </si>
  <si>
    <t>SV DJK Kolbermoor</t>
  </si>
  <si>
    <t>Jahrgang</t>
  </si>
  <si>
    <t>Sarah</t>
  </si>
  <si>
    <t>Sophia</t>
  </si>
  <si>
    <t>TV 1879 Hilpoltstein</t>
  </si>
  <si>
    <t>SC Fürstenfeldbruck</t>
  </si>
  <si>
    <t>Matuka</t>
  </si>
  <si>
    <t>Toni</t>
  </si>
  <si>
    <t>Dauter</t>
  </si>
  <si>
    <t>Haider</t>
  </si>
  <si>
    <t>Jürgen</t>
  </si>
  <si>
    <t>Victoria</t>
  </si>
  <si>
    <t>2. VRLT 1.</t>
  </si>
  <si>
    <t>2. VRLT 2.</t>
  </si>
  <si>
    <t>2. VRLT 3.</t>
  </si>
  <si>
    <t>2. VRLT 4.</t>
  </si>
  <si>
    <t>2. VRLT 6.</t>
  </si>
  <si>
    <t>2. VRLT 7.</t>
  </si>
  <si>
    <t>2. VRLT 5.</t>
  </si>
  <si>
    <t>2. VRLT 8.</t>
  </si>
  <si>
    <t>Qualifikationskriterium</t>
  </si>
  <si>
    <t>TV Etwashausen</t>
  </si>
  <si>
    <t>Laura</t>
  </si>
  <si>
    <t>RV Viktoria Wombach</t>
  </si>
  <si>
    <t>Herbert</t>
  </si>
  <si>
    <t>Bastian</t>
  </si>
  <si>
    <t>Franziska</t>
  </si>
  <si>
    <t>Fath</t>
  </si>
  <si>
    <t>Lea</t>
  </si>
  <si>
    <t>Sebastian</t>
  </si>
  <si>
    <t>Tiefenbrunner</t>
  </si>
  <si>
    <t>Schwalm</t>
  </si>
  <si>
    <t>Emma</t>
  </si>
  <si>
    <t>Monfardini</t>
  </si>
  <si>
    <t>Gaia</t>
  </si>
  <si>
    <t>Deichert</t>
  </si>
  <si>
    <t>Alina</t>
  </si>
  <si>
    <t>Rinderer</t>
  </si>
  <si>
    <t>Daniel</t>
  </si>
  <si>
    <t>TV Ruhmannsfelden</t>
  </si>
  <si>
    <t>Wetzel</t>
  </si>
  <si>
    <t>Felix</t>
  </si>
  <si>
    <t>Sampakidis</t>
  </si>
  <si>
    <t>Pedros</t>
  </si>
  <si>
    <t>Salzbrunn</t>
  </si>
  <si>
    <t>SpVgg Attenkirchen</t>
  </si>
  <si>
    <t>Hörmann</t>
  </si>
  <si>
    <t>Hannes</t>
  </si>
  <si>
    <t>Bruch</t>
  </si>
  <si>
    <t>Horlebein</t>
  </si>
  <si>
    <t>Svenja</t>
  </si>
  <si>
    <t>Hollo</t>
  </si>
  <si>
    <t>Schweiger</t>
  </si>
  <si>
    <t>Hegenberger</t>
  </si>
  <si>
    <t>Pranjkovic</t>
  </si>
  <si>
    <t>Lich</t>
  </si>
  <si>
    <t>Mike</t>
  </si>
  <si>
    <t>Tom</t>
  </si>
  <si>
    <t>DJK Altdorf</t>
  </si>
  <si>
    <t>Luisa</t>
  </si>
  <si>
    <t>Naomi</t>
  </si>
  <si>
    <t>TuS Dachelhofen</t>
  </si>
  <si>
    <t>2. VRLT e</t>
  </si>
  <si>
    <t>2. VRLT 9.</t>
  </si>
  <si>
    <t>Wild</t>
  </si>
  <si>
    <t>Dominik</t>
  </si>
  <si>
    <t>Longhino</t>
  </si>
  <si>
    <t>Nico</t>
  </si>
  <si>
    <t>FC Bayern München</t>
  </si>
  <si>
    <t>TSV Stein</t>
  </si>
  <si>
    <t>Julius</t>
  </si>
  <si>
    <t>Tosse</t>
  </si>
  <si>
    <t>Linda</t>
  </si>
  <si>
    <t>DJK Ettmannsdorf</t>
  </si>
  <si>
    <t>Mozler</t>
  </si>
  <si>
    <t>Natalia</t>
  </si>
  <si>
    <t>Welser</t>
  </si>
  <si>
    <t>2. VRLT f</t>
  </si>
  <si>
    <t>Reindl</t>
  </si>
  <si>
    <t>Niclas</t>
  </si>
  <si>
    <t>SV Burgweinting</t>
  </si>
  <si>
    <t>TTC Bruckberg</t>
  </si>
  <si>
    <t>VRLT C 1.</t>
  </si>
  <si>
    <t>VRLT C 4.</t>
  </si>
  <si>
    <t>VRLT C 3.</t>
  </si>
  <si>
    <t>TV Boos</t>
  </si>
  <si>
    <t>Brickl</t>
  </si>
  <si>
    <t>Emely</t>
  </si>
  <si>
    <t>Burandt</t>
  </si>
  <si>
    <t>Milena</t>
  </si>
  <si>
    <t>Bickel</t>
  </si>
  <si>
    <t>Eva</t>
  </si>
  <si>
    <t>TTC Langweid</t>
  </si>
  <si>
    <t>Julian</t>
  </si>
  <si>
    <t>SVG Baisweil-Lauchdorf</t>
  </si>
  <si>
    <t>Göppel</t>
  </si>
  <si>
    <t>Magnus</t>
  </si>
  <si>
    <t>Gmoser</t>
  </si>
  <si>
    <t>Marie</t>
  </si>
  <si>
    <t>SC Biberbach</t>
  </si>
  <si>
    <t>Ballis</t>
  </si>
  <si>
    <t>Nina</t>
  </si>
  <si>
    <t>TSV Bad Königshofen</t>
  </si>
  <si>
    <t>SpVgg Thalkirchen Freundschaft</t>
  </si>
  <si>
    <t>TSV 1860 Ansbach</t>
  </si>
  <si>
    <t>Waßmann</t>
  </si>
  <si>
    <t>CVJM Lauf</t>
  </si>
  <si>
    <t>Roth</t>
  </si>
  <si>
    <t>Brüchert</t>
  </si>
  <si>
    <t>Ronja</t>
  </si>
  <si>
    <t>CVJM Unterasbach</t>
  </si>
  <si>
    <t>Hetzel</t>
  </si>
  <si>
    <t>David</t>
  </si>
  <si>
    <t>Mantz</t>
  </si>
  <si>
    <t>Deng</t>
  </si>
  <si>
    <t>Nick</t>
  </si>
  <si>
    <t>Karolin</t>
  </si>
  <si>
    <t>SB DJK Rosenheim</t>
  </si>
  <si>
    <t>TTR-Wert (11.8.15)</t>
  </si>
  <si>
    <t>TTR-Platz. (11.8.15)</t>
  </si>
  <si>
    <t>Püschel</t>
  </si>
  <si>
    <t>Max</t>
  </si>
  <si>
    <t>Reichart</t>
  </si>
  <si>
    <t>Bauer</t>
  </si>
  <si>
    <t>Tizian</t>
  </si>
  <si>
    <t>Post SV Telekom Augsburg</t>
  </si>
  <si>
    <t>2. VRLT a</t>
  </si>
  <si>
    <t>(2. VRLT 7.: J. Staahr)</t>
  </si>
  <si>
    <t>(2. VRLT 13.: M. Frieberger)</t>
  </si>
  <si>
    <t>(2. VRLT 14.: A. Lindner)</t>
  </si>
  <si>
    <t>(2.V e, LB 9.: J. Mittel)</t>
  </si>
  <si>
    <t>(Vs 9./e, LB e: S. Bott)</t>
  </si>
  <si>
    <t>Moritz</t>
  </si>
  <si>
    <t>(2. VRLT 10.: S. Ott)</t>
  </si>
  <si>
    <t>(2. VRLT 8.: L. Brandenburg)</t>
  </si>
  <si>
    <t>(2. VRLT 9.: L. Schwarz)</t>
  </si>
  <si>
    <t>(2. VRLT 11.: P. Panzer)</t>
  </si>
  <si>
    <t>(2. VRLT 9.: St. Felbermeier)</t>
  </si>
  <si>
    <t>(2. VRLT 13.: J. Hanslick)</t>
  </si>
  <si>
    <t>(2.V 15., LB e: E. Noha)</t>
  </si>
  <si>
    <t>(2.V e, LB 4.: D. Schmitt)</t>
  </si>
  <si>
    <t>(1.V a, LB e: M. Wenzke)</t>
  </si>
  <si>
    <t>(2. VRLT 12.: L. Saur)</t>
  </si>
  <si>
    <t>(2. VRLT 14.: S. Fischer)</t>
  </si>
  <si>
    <t>(2. VRLT 8.: A.-L. Herrmann)</t>
  </si>
  <si>
    <t>(2. VRLT 10. A. Rothermich)</t>
  </si>
  <si>
    <t>Holzmann</t>
  </si>
  <si>
    <t>Stefan</t>
  </si>
  <si>
    <t>2. VRLT 10.</t>
  </si>
  <si>
    <t>(1.V 8., LB e: Fl. Teuber)</t>
  </si>
  <si>
    <t>(2. VRLT 12.: Chr. Wiedemann)</t>
  </si>
  <si>
    <t>(LBRLT 7.: N. Holzheu)</t>
  </si>
  <si>
    <t>(2. VRLT 14.: N. Baierl)</t>
  </si>
  <si>
    <t>(LBRLT 7.: S. Sperger)</t>
  </si>
  <si>
    <t>(2. VRLT 11. J. Stumpf)</t>
  </si>
  <si>
    <t>(LBRLT 5.: Fl. Dobras)</t>
  </si>
  <si>
    <t>(1.V 9., LB e: L. Dobry)</t>
  </si>
  <si>
    <t>(LBRLT 4.: M. Atakan)</t>
  </si>
  <si>
    <t>(2.V e, LB 4.: J. Klimm)</t>
  </si>
  <si>
    <t>(2. VRLT 12.: A. Straub)</t>
  </si>
  <si>
    <t>(2. VRLT 8.: D. Fendt)</t>
  </si>
  <si>
    <t>(2. VRLT 11.: L.-M. Tjarks)</t>
  </si>
  <si>
    <t>(2. VRLT 13.: L. Schatz)</t>
  </si>
  <si>
    <t>(1.V 8., LB Vorr.: T. Stierle)</t>
  </si>
  <si>
    <t>(2. VRLT 14.: A. Oberender)</t>
  </si>
  <si>
    <t>Post SV Nürnberg</t>
  </si>
  <si>
    <t>(2. VRLT 10.: Kr. Stadelbauer)</t>
  </si>
  <si>
    <t>(LBRLT 5.: L. Himmel)</t>
  </si>
  <si>
    <t>Ruffing</t>
  </si>
  <si>
    <t>Leo</t>
  </si>
  <si>
    <t>Kraus</t>
  </si>
  <si>
    <t>TSV Tutzing</t>
  </si>
  <si>
    <t>Knaub</t>
  </si>
  <si>
    <t>Martin</t>
  </si>
  <si>
    <t>TSV Oberalteich</t>
  </si>
  <si>
    <t>(2. VRLT 9.: Y. Mödritzer)</t>
  </si>
  <si>
    <t>(2. VRLT 10.: D. Hackenberg)</t>
  </si>
  <si>
    <t>(2. VRLT 6.: J. Dinter)</t>
  </si>
  <si>
    <t>(2. VRLT 11.: J. Fricke)</t>
  </si>
  <si>
    <t>Keller</t>
  </si>
  <si>
    <t>VRLT C 2.</t>
  </si>
  <si>
    <t>TSV Unterlauter</t>
  </si>
  <si>
    <t>Bort</t>
  </si>
  <si>
    <t>Robin</t>
  </si>
  <si>
    <t>SpVgg Zeckern</t>
  </si>
  <si>
    <t>(2. VRLT 7.: M. Danzer)</t>
  </si>
  <si>
    <t>(2. VRLT 8.: D. Rose)</t>
  </si>
  <si>
    <t>Jost</t>
  </si>
  <si>
    <t>SV Helfendorf</t>
  </si>
  <si>
    <t>(VRLTs 5./e: J. Barth)</t>
  </si>
  <si>
    <t>(2. VRLT 14.: H. Drexlmaier)</t>
  </si>
  <si>
    <t>Behnisch</t>
  </si>
  <si>
    <t>SV Nordendorf</t>
  </si>
  <si>
    <t>Vivien</t>
  </si>
  <si>
    <t>Brüller</t>
  </si>
  <si>
    <t>Luna</t>
  </si>
  <si>
    <t>Brummer</t>
  </si>
  <si>
    <t>Corinna</t>
  </si>
  <si>
    <t>TSG Thannhausen</t>
  </si>
  <si>
    <t>PSV Königsbrunn</t>
  </si>
  <si>
    <t>Zahradnik</t>
  </si>
  <si>
    <t>FC Maxhütte-Haidhof</t>
  </si>
  <si>
    <t>(2. VRLT 10.: H. Eschenbecher)</t>
  </si>
  <si>
    <t>(2. VRLT 12.: L. Kühner)</t>
  </si>
  <si>
    <t>(2. VRLT 13.: A. Küber)</t>
  </si>
  <si>
    <t>(Vs 10./e, LB a: L. Gehrling)</t>
  </si>
  <si>
    <t>Ersatz für Annika Häberle</t>
  </si>
  <si>
    <t>2. VRLT 4.: Annika Häberle</t>
  </si>
  <si>
    <t>Dobry</t>
  </si>
  <si>
    <t>Luca</t>
  </si>
  <si>
    <t>TG Würzburg Heidingsfeld</t>
  </si>
  <si>
    <t>Herrmann</t>
  </si>
  <si>
    <t>Anna-Luisa</t>
  </si>
  <si>
    <t>Rothermich</t>
  </si>
  <si>
    <t xml:space="preserve">Anna </t>
  </si>
  <si>
    <t>Wolz</t>
  </si>
  <si>
    <t>Benita</t>
  </si>
  <si>
    <t>Graser</t>
  </si>
  <si>
    <t>Henrik</t>
  </si>
  <si>
    <t>TV/DJK Hammelburg</t>
  </si>
  <si>
    <t>Philipp</t>
  </si>
  <si>
    <t>Timo</t>
  </si>
  <si>
    <t>TSV Hohenfeld</t>
  </si>
  <si>
    <t>Hein</t>
  </si>
  <si>
    <t>Lara</t>
  </si>
  <si>
    <t>TSV Arnshausen</t>
  </si>
  <si>
    <t>Brandenburg</t>
  </si>
  <si>
    <t>Leon</t>
  </si>
  <si>
    <t>TSV Eintracht Eschau</t>
  </si>
  <si>
    <t>Schwarz</t>
  </si>
  <si>
    <t>Lukas</t>
  </si>
  <si>
    <t>Panzer</t>
  </si>
  <si>
    <t>Pit</t>
  </si>
  <si>
    <t>SB Versbach</t>
  </si>
  <si>
    <t>zuteilen</t>
  </si>
  <si>
    <t>Hanslick Janine</t>
  </si>
  <si>
    <t>Schlagmüller</t>
  </si>
  <si>
    <t>Gress</t>
  </si>
  <si>
    <t>Lisa-Marie</t>
  </si>
  <si>
    <t>Atakan</t>
  </si>
  <si>
    <t>Malik</t>
  </si>
  <si>
    <t>TV Ochsenfurt</t>
  </si>
  <si>
    <t>Pietz</t>
  </si>
  <si>
    <t>Joris</t>
  </si>
  <si>
    <t>SV Hörstein</t>
  </si>
  <si>
    <t>Rose</t>
  </si>
  <si>
    <t>TSV Großheubach</t>
  </si>
  <si>
    <t>Hanke</t>
  </si>
  <si>
    <t>Höfling</t>
  </si>
  <si>
    <t>Jule</t>
  </si>
  <si>
    <t>Anja Straub, OHU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</si>
</sst>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d/m/yy"/>
    <numFmt numFmtId="174" formatCode="[$-407]dddd\,\ d\.\ mmmm\ yyyy"/>
    <numFmt numFmtId="175" formatCode="dd/mm/yy;@"/>
    <numFmt numFmtId="176" formatCode="yyyy"/>
    <numFmt numFmtId="177" formatCode="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38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thin"/>
      <top style="thick"/>
      <bottom style="dashed"/>
    </border>
    <border>
      <left>
        <color indexed="63"/>
      </left>
      <right style="thick"/>
      <top style="thick"/>
      <bottom style="dashed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dashed"/>
    </border>
    <border>
      <left>
        <color indexed="63"/>
      </left>
      <right style="thick"/>
      <top style="thin"/>
      <bottom style="dashed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5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9" applyNumberFormat="0" applyAlignment="0" applyProtection="0"/>
  </cellStyleXfs>
  <cellXfs count="242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32" borderId="10" xfId="0" applyNumberFormat="1" applyFill="1" applyBorder="1" applyAlignment="1" applyProtection="1">
      <alignment horizontal="left"/>
      <protection hidden="1"/>
    </xf>
    <xf numFmtId="1" fontId="0" fillId="33" borderId="10" xfId="0" applyNumberFormat="1" applyFill="1" applyBorder="1" applyAlignment="1" applyProtection="1">
      <alignment horizontal="left"/>
      <protection hidden="1"/>
    </xf>
    <xf numFmtId="1" fontId="0" fillId="34" borderId="10" xfId="0" applyNumberFormat="1" applyFill="1" applyBorder="1" applyAlignment="1" applyProtection="1">
      <alignment horizontal="left"/>
      <protection hidden="1"/>
    </xf>
    <xf numFmtId="1" fontId="0" fillId="35" borderId="10" xfId="0" applyNumberFormat="1" applyFill="1" applyBorder="1" applyAlignment="1" applyProtection="1">
      <alignment horizontal="left"/>
      <protection hidden="1"/>
    </xf>
    <xf numFmtId="1" fontId="0" fillId="36" borderId="10" xfId="0" applyNumberFormat="1" applyFill="1" applyBorder="1" applyAlignment="1" applyProtection="1">
      <alignment horizontal="left"/>
      <protection hidden="1"/>
    </xf>
    <xf numFmtId="1" fontId="0" fillId="37" borderId="10" xfId="0" applyNumberFormat="1" applyFill="1" applyBorder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9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2" borderId="12" xfId="0" applyNumberFormat="1" applyFill="1" applyBorder="1" applyAlignment="1" applyProtection="1">
      <alignment horizontal="left"/>
      <protection hidden="1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49" fontId="0" fillId="0" borderId="13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37" borderId="14" xfId="0" applyNumberFormat="1" applyFill="1" applyBorder="1" applyAlignment="1" applyProtection="1">
      <alignment horizontal="left"/>
      <protection hidden="1"/>
    </xf>
    <xf numFmtId="0" fontId="0" fillId="0" borderId="13" xfId="0" applyBorder="1" applyAlignment="1">
      <alignment/>
    </xf>
    <xf numFmtId="1" fontId="0" fillId="32" borderId="15" xfId="0" applyNumberFormat="1" applyFill="1" applyBorder="1" applyAlignment="1" applyProtection="1">
      <alignment horizontal="left"/>
      <protection hidden="1"/>
    </xf>
    <xf numFmtId="1" fontId="0" fillId="32" borderId="16" xfId="0" applyNumberFormat="1" applyFill="1" applyBorder="1" applyAlignment="1" applyProtection="1">
      <alignment horizontal="left"/>
      <protection hidden="1"/>
    </xf>
    <xf numFmtId="1" fontId="0" fillId="33" borderId="16" xfId="0" applyNumberFormat="1" applyFill="1" applyBorder="1" applyAlignment="1" applyProtection="1">
      <alignment horizontal="left"/>
      <protection hidden="1"/>
    </xf>
    <xf numFmtId="1" fontId="0" fillId="34" borderId="16" xfId="0" applyNumberFormat="1" applyFill="1" applyBorder="1" applyAlignment="1" applyProtection="1">
      <alignment horizontal="left"/>
      <protection hidden="1"/>
    </xf>
    <xf numFmtId="1" fontId="0" fillId="35" borderId="16" xfId="0" applyNumberFormat="1" applyFill="1" applyBorder="1" applyAlignment="1" applyProtection="1">
      <alignment horizontal="left"/>
      <protection hidden="1"/>
    </xf>
    <xf numFmtId="1" fontId="0" fillId="36" borderId="16" xfId="0" applyNumberFormat="1" applyFill="1" applyBorder="1" applyAlignment="1" applyProtection="1">
      <alignment horizontal="left"/>
      <protection hidden="1"/>
    </xf>
    <xf numFmtId="1" fontId="0" fillId="37" borderId="16" xfId="0" applyNumberFormat="1" applyFill="1" applyBorder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49" fontId="0" fillId="0" borderId="18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32" borderId="19" xfId="0" applyNumberFormat="1" applyFill="1" applyBorder="1" applyAlignment="1" applyProtection="1">
      <alignment horizontal="left"/>
      <protection hidden="1"/>
    </xf>
    <xf numFmtId="1" fontId="0" fillId="32" borderId="20" xfId="0" applyNumberFormat="1" applyFill="1" applyBorder="1" applyAlignment="1" applyProtection="1">
      <alignment horizontal="left"/>
      <protection hidden="1"/>
    </xf>
    <xf numFmtId="0" fontId="0" fillId="0" borderId="18" xfId="0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32" borderId="21" xfId="0" applyFill="1" applyBorder="1" applyAlignment="1" applyProtection="1">
      <alignment horizontal="center"/>
      <protection hidden="1"/>
    </xf>
    <xf numFmtId="0" fontId="0" fillId="32" borderId="11" xfId="0" applyFill="1" applyBorder="1" applyAlignment="1" applyProtection="1">
      <alignment horizontal="center"/>
      <protection hidden="1"/>
    </xf>
    <xf numFmtId="0" fontId="0" fillId="32" borderId="12" xfId="0" applyFill="1" applyBorder="1" applyAlignment="1" applyProtection="1">
      <alignment horizontal="center"/>
      <protection hidden="1"/>
    </xf>
    <xf numFmtId="0" fontId="0" fillId="32" borderId="22" xfId="0" applyFill="1" applyBorder="1" applyAlignment="1" applyProtection="1">
      <alignment horizontal="center"/>
      <protection hidden="1"/>
    </xf>
    <xf numFmtId="0" fontId="0" fillId="32" borderId="0" xfId="0" applyFill="1" applyBorder="1" applyAlignment="1" applyProtection="1">
      <alignment horizontal="center"/>
      <protection hidden="1"/>
    </xf>
    <xf numFmtId="0" fontId="0" fillId="32" borderId="10" xfId="0" applyFill="1" applyBorder="1" applyAlignment="1" applyProtection="1">
      <alignment horizontal="center"/>
      <protection hidden="1"/>
    </xf>
    <xf numFmtId="0" fontId="0" fillId="32" borderId="23" xfId="0" applyFill="1" applyBorder="1" applyAlignment="1" applyProtection="1">
      <alignment horizontal="center"/>
      <protection hidden="1"/>
    </xf>
    <xf numFmtId="0" fontId="0" fillId="32" borderId="18" xfId="0" applyFill="1" applyBorder="1" applyAlignment="1" applyProtection="1">
      <alignment horizontal="center"/>
      <protection hidden="1"/>
    </xf>
    <xf numFmtId="0" fontId="0" fillId="32" borderId="19" xfId="0" applyFill="1" applyBorder="1" applyAlignment="1" applyProtection="1">
      <alignment horizontal="center"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10" xfId="0" applyFill="1" applyBorder="1" applyAlignment="1" applyProtection="1">
      <alignment horizontal="center"/>
      <protection hidden="1"/>
    </xf>
    <xf numFmtId="0" fontId="0" fillId="36" borderId="22" xfId="0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0" fillId="36" borderId="10" xfId="0" applyFill="1" applyBorder="1" applyAlignment="1" applyProtection="1">
      <alignment horizontal="center"/>
      <protection hidden="1"/>
    </xf>
    <xf numFmtId="0" fontId="0" fillId="37" borderId="22" xfId="0" applyFill="1" applyBorder="1" applyAlignment="1" applyProtection="1">
      <alignment horizontal="center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0" fillId="37" borderId="10" xfId="0" applyFill="1" applyBorder="1" applyAlignment="1" applyProtection="1">
      <alignment horizontal="center"/>
      <protection hidden="1"/>
    </xf>
    <xf numFmtId="0" fontId="0" fillId="37" borderId="24" xfId="0" applyFill="1" applyBorder="1" applyAlignment="1" applyProtection="1">
      <alignment horizontal="center"/>
      <protection hidden="1"/>
    </xf>
    <xf numFmtId="0" fontId="0" fillId="37" borderId="13" xfId="0" applyFill="1" applyBorder="1" applyAlignment="1" applyProtection="1">
      <alignment horizontal="center"/>
      <protection hidden="1"/>
    </xf>
    <xf numFmtId="0" fontId="0" fillId="37" borderId="14" xfId="0" applyFill="1" applyBorder="1" applyAlignment="1" applyProtection="1">
      <alignment horizontal="center"/>
      <protection hidden="1"/>
    </xf>
    <xf numFmtId="0" fontId="1" fillId="38" borderId="21" xfId="0" applyFont="1" applyFill="1" applyBorder="1" applyAlignment="1" applyProtection="1">
      <alignment horizontal="center"/>
      <protection hidden="1"/>
    </xf>
    <xf numFmtId="0" fontId="1" fillId="38" borderId="11" xfId="0" applyFont="1" applyFill="1" applyBorder="1" applyAlignment="1" applyProtection="1">
      <alignment horizontal="center"/>
      <protection hidden="1"/>
    </xf>
    <xf numFmtId="0" fontId="1" fillId="38" borderId="12" xfId="0" applyFont="1" applyFill="1" applyBorder="1" applyAlignment="1" applyProtection="1">
      <alignment horizontal="center"/>
      <protection hidden="1"/>
    </xf>
    <xf numFmtId="49" fontId="1" fillId="38" borderId="11" xfId="0" applyNumberFormat="1" applyFont="1" applyFill="1" applyBorder="1" applyAlignment="1" applyProtection="1">
      <alignment/>
      <protection hidden="1"/>
    </xf>
    <xf numFmtId="1" fontId="1" fillId="38" borderId="11" xfId="0" applyNumberFormat="1" applyFont="1" applyFill="1" applyBorder="1" applyAlignment="1" applyProtection="1">
      <alignment horizontal="center" wrapText="1"/>
      <protection hidden="1"/>
    </xf>
    <xf numFmtId="49" fontId="1" fillId="38" borderId="11" xfId="0" applyNumberFormat="1" applyFont="1" applyFill="1" applyBorder="1" applyAlignment="1" applyProtection="1">
      <alignment wrapText="1"/>
      <protection hidden="1"/>
    </xf>
    <xf numFmtId="49" fontId="1" fillId="38" borderId="12" xfId="0" applyNumberFormat="1" applyFont="1" applyFill="1" applyBorder="1" applyAlignment="1" applyProtection="1">
      <alignment horizontal="left"/>
      <protection hidden="1"/>
    </xf>
    <xf numFmtId="49" fontId="1" fillId="38" borderId="15" xfId="0" applyNumberFormat="1" applyFont="1" applyFill="1" applyBorder="1" applyAlignment="1" applyProtection="1">
      <alignment/>
      <protection hidden="1"/>
    </xf>
    <xf numFmtId="0" fontId="1" fillId="38" borderId="0" xfId="0" applyFont="1" applyFill="1" applyAlignment="1" applyProtection="1">
      <alignment horizontal="center" wrapText="1"/>
      <protection hidden="1"/>
    </xf>
    <xf numFmtId="0" fontId="1" fillId="38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7" borderId="16" xfId="0" applyNumberFormat="1" applyFont="1" applyFill="1" applyBorder="1" applyAlignment="1" applyProtection="1">
      <alignment horizontal="left"/>
      <protection hidden="1"/>
    </xf>
    <xf numFmtId="14" fontId="0" fillId="0" borderId="0" xfId="0" applyNumberFormat="1" applyBorder="1" applyAlignment="1">
      <alignment/>
    </xf>
    <xf numFmtId="49" fontId="0" fillId="0" borderId="0" xfId="0" applyNumberFormat="1" applyAlignment="1" quotePrefix="1">
      <alignment/>
    </xf>
    <xf numFmtId="177" fontId="0" fillId="0" borderId="0" xfId="0" applyNumberFormat="1" applyAlignment="1">
      <alignment horizontal="center"/>
    </xf>
    <xf numFmtId="1" fontId="1" fillId="38" borderId="12" xfId="0" applyNumberFormat="1" applyFont="1" applyFill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0" fillId="0" borderId="26" xfId="0" applyNumberFormat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hidden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 horizontal="center"/>
    </xf>
    <xf numFmtId="0" fontId="0" fillId="36" borderId="23" xfId="0" applyFill="1" applyBorder="1" applyAlignment="1" applyProtection="1">
      <alignment horizontal="center"/>
      <protection hidden="1"/>
    </xf>
    <xf numFmtId="0" fontId="0" fillId="36" borderId="18" xfId="0" applyFill="1" applyBorder="1" applyAlignment="1" applyProtection="1">
      <alignment horizontal="center"/>
      <protection hidden="1"/>
    </xf>
    <xf numFmtId="0" fontId="0" fillId="36" borderId="19" xfId="0" applyFill="1" applyBorder="1" applyAlignment="1" applyProtection="1">
      <alignment horizontal="center"/>
      <protection hidden="1"/>
    </xf>
    <xf numFmtId="1" fontId="0" fillId="36" borderId="19" xfId="0" applyNumberFormat="1" applyFill="1" applyBorder="1" applyAlignment="1" applyProtection="1">
      <alignment horizontal="left"/>
      <protection hidden="1"/>
    </xf>
    <xf numFmtId="1" fontId="0" fillId="36" borderId="20" xfId="0" applyNumberFormat="1" applyFill="1" applyBorder="1" applyAlignment="1" applyProtection="1">
      <alignment horizontal="left"/>
      <protection hidden="1"/>
    </xf>
    <xf numFmtId="49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hidden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1" fontId="0" fillId="0" borderId="28" xfId="0" applyNumberFormat="1" applyBorder="1" applyAlignment="1">
      <alignment horizontal="center"/>
    </xf>
    <xf numFmtId="0" fontId="0" fillId="0" borderId="0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0" fillId="33" borderId="30" xfId="0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0" fillId="33" borderId="25" xfId="0" applyFill="1" applyBorder="1" applyAlignment="1" applyProtection="1">
      <alignment horizontal="center"/>
      <protection hidden="1"/>
    </xf>
    <xf numFmtId="1" fontId="0" fillId="33" borderId="25" xfId="0" applyNumberFormat="1" applyFill="1" applyBorder="1" applyAlignment="1" applyProtection="1">
      <alignment horizontal="left"/>
      <protection hidden="1"/>
    </xf>
    <xf numFmtId="1" fontId="0" fillId="33" borderId="31" xfId="0" applyNumberFormat="1" applyFill="1" applyBorder="1" applyAlignment="1" applyProtection="1">
      <alignment horizontal="left"/>
      <protection hidden="1"/>
    </xf>
    <xf numFmtId="0" fontId="0" fillId="35" borderId="30" xfId="0" applyFill="1" applyBorder="1" applyAlignment="1" applyProtection="1">
      <alignment horizontal="center"/>
      <protection hidden="1"/>
    </xf>
    <xf numFmtId="0" fontId="0" fillId="35" borderId="17" xfId="0" applyFill="1" applyBorder="1" applyAlignment="1" applyProtection="1">
      <alignment horizontal="center"/>
      <protection hidden="1"/>
    </xf>
    <xf numFmtId="0" fontId="0" fillId="35" borderId="25" xfId="0" applyFill="1" applyBorder="1" applyAlignment="1" applyProtection="1">
      <alignment horizontal="center"/>
      <protection hidden="1"/>
    </xf>
    <xf numFmtId="1" fontId="0" fillId="35" borderId="25" xfId="0" applyNumberFormat="1" applyFill="1" applyBorder="1" applyAlignment="1" applyProtection="1">
      <alignment horizontal="left"/>
      <protection hidden="1"/>
    </xf>
    <xf numFmtId="1" fontId="0" fillId="35" borderId="31" xfId="0" applyNumberFormat="1" applyFill="1" applyBorder="1" applyAlignment="1" applyProtection="1">
      <alignment horizontal="left"/>
      <protection hidden="1"/>
    </xf>
    <xf numFmtId="49" fontId="0" fillId="0" borderId="13" xfId="0" applyNumberFormat="1" applyBorder="1" applyAlignment="1" applyProtection="1">
      <alignment horizontal="left"/>
      <protection locked="0"/>
    </xf>
    <xf numFmtId="1" fontId="0" fillId="37" borderId="32" xfId="0" applyNumberFormat="1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35" borderId="33" xfId="0" applyFill="1" applyBorder="1" applyAlignment="1" applyProtection="1">
      <alignment horizontal="center"/>
      <protection hidden="1"/>
    </xf>
    <xf numFmtId="0" fontId="0" fillId="35" borderId="34" xfId="0" applyFill="1" applyBorder="1" applyAlignment="1" applyProtection="1">
      <alignment horizontal="center"/>
      <protection hidden="1"/>
    </xf>
    <xf numFmtId="0" fontId="0" fillId="35" borderId="35" xfId="0" applyFill="1" applyBorder="1" applyAlignment="1" applyProtection="1">
      <alignment horizontal="center"/>
      <protection hidden="1"/>
    </xf>
    <xf numFmtId="49" fontId="0" fillId="0" borderId="34" xfId="0" applyNumberFormat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1" fontId="0" fillId="35" borderId="35" xfId="0" applyNumberFormat="1" applyFill="1" applyBorder="1" applyAlignment="1" applyProtection="1">
      <alignment horizontal="left"/>
      <protection hidden="1"/>
    </xf>
    <xf numFmtId="1" fontId="0" fillId="35" borderId="36" xfId="0" applyNumberFormat="1" applyFill="1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1" fontId="0" fillId="0" borderId="34" xfId="0" applyNumberFormat="1" applyBorder="1" applyAlignment="1">
      <alignment horizontal="center"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17" xfId="0" applyNumberFormat="1" applyFill="1" applyBorder="1" applyAlignment="1" applyProtection="1">
      <alignment/>
      <protection locked="0"/>
    </xf>
    <xf numFmtId="49" fontId="0" fillId="0" borderId="37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9" fontId="0" fillId="0" borderId="37" xfId="0" applyNumberFormat="1" applyFill="1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/>
      <protection locked="0"/>
    </xf>
    <xf numFmtId="49" fontId="0" fillId="0" borderId="34" xfId="0" applyNumberFormat="1" applyFill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>
      <alignment horizontal="left"/>
      <protection locked="0"/>
    </xf>
    <xf numFmtId="0" fontId="0" fillId="34" borderId="38" xfId="0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0" fillId="34" borderId="27" xfId="0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1" fontId="0" fillId="34" borderId="27" xfId="0" applyNumberFormat="1" applyFill="1" applyBorder="1" applyAlignment="1" applyProtection="1">
      <alignment horizontal="left"/>
      <protection hidden="1"/>
    </xf>
    <xf numFmtId="1" fontId="0" fillId="34" borderId="39" xfId="0" applyNumberFormat="1" applyFill="1" applyBorder="1" applyAlignment="1" applyProtection="1">
      <alignment horizontal="left"/>
      <protection hidden="1"/>
    </xf>
    <xf numFmtId="0" fontId="0" fillId="32" borderId="19" xfId="0" applyFont="1" applyFill="1" applyBorder="1" applyAlignment="1" applyProtection="1">
      <alignment horizontal="center"/>
      <protection hidden="1"/>
    </xf>
    <xf numFmtId="0" fontId="0" fillId="32" borderId="10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26" xfId="0" applyFill="1" applyBorder="1" applyAlignment="1" applyProtection="1">
      <alignment horizontal="center"/>
      <protection hidden="1"/>
    </xf>
    <xf numFmtId="0" fontId="0" fillId="36" borderId="27" xfId="0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49" fontId="0" fillId="0" borderId="17" xfId="0" applyNumberFormat="1" applyFill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1" fontId="0" fillId="36" borderId="27" xfId="0" applyNumberFormat="1" applyFill="1" applyBorder="1" applyAlignment="1" applyProtection="1">
      <alignment horizontal="left"/>
      <protection hidden="1"/>
    </xf>
    <xf numFmtId="1" fontId="0" fillId="36" borderId="39" xfId="0" applyNumberFormat="1" applyFill="1" applyBorder="1" applyAlignment="1" applyProtection="1">
      <alignment horizontal="left"/>
      <protection hidden="1"/>
    </xf>
    <xf numFmtId="0" fontId="0" fillId="33" borderId="33" xfId="0" applyFill="1" applyBorder="1" applyAlignment="1" applyProtection="1">
      <alignment horizontal="center"/>
      <protection hidden="1"/>
    </xf>
    <xf numFmtId="0" fontId="0" fillId="33" borderId="34" xfId="0" applyFill="1" applyBorder="1" applyAlignment="1" applyProtection="1">
      <alignment horizontal="center"/>
      <protection hidden="1"/>
    </xf>
    <xf numFmtId="0" fontId="0" fillId="33" borderId="35" xfId="0" applyFill="1" applyBorder="1" applyAlignment="1" applyProtection="1">
      <alignment horizontal="center"/>
      <protection hidden="1"/>
    </xf>
    <xf numFmtId="1" fontId="0" fillId="33" borderId="35" xfId="0" applyNumberFormat="1" applyFill="1" applyBorder="1" applyAlignment="1" applyProtection="1">
      <alignment horizontal="left"/>
      <protection hidden="1"/>
    </xf>
    <xf numFmtId="1" fontId="0" fillId="33" borderId="36" xfId="0" applyNumberFormat="1" applyFill="1" applyBorder="1" applyAlignment="1" applyProtection="1">
      <alignment horizontal="left"/>
      <protection hidden="1"/>
    </xf>
    <xf numFmtId="0" fontId="0" fillId="37" borderId="33" xfId="0" applyFill="1" applyBorder="1" applyAlignment="1" applyProtection="1">
      <alignment horizontal="center"/>
      <protection hidden="1"/>
    </xf>
    <xf numFmtId="0" fontId="0" fillId="37" borderId="34" xfId="0" applyFill="1" applyBorder="1" applyAlignment="1" applyProtection="1">
      <alignment horizontal="center"/>
      <protection hidden="1"/>
    </xf>
    <xf numFmtId="0" fontId="0" fillId="37" borderId="35" xfId="0" applyFill="1" applyBorder="1" applyAlignment="1" applyProtection="1">
      <alignment horizontal="center"/>
      <protection hidden="1"/>
    </xf>
    <xf numFmtId="1" fontId="0" fillId="37" borderId="35" xfId="0" applyNumberFormat="1" applyFill="1" applyBorder="1" applyAlignment="1" applyProtection="1">
      <alignment horizontal="left"/>
      <protection hidden="1"/>
    </xf>
    <xf numFmtId="1" fontId="0" fillId="37" borderId="36" xfId="0" applyNumberFormat="1" applyFill="1" applyBorder="1" applyAlignment="1" applyProtection="1">
      <alignment horizontal="left"/>
      <protection hidden="1"/>
    </xf>
    <xf numFmtId="0" fontId="0" fillId="0" borderId="34" xfId="0" applyFont="1" applyBorder="1" applyAlignment="1" applyProtection="1">
      <alignment horizontal="left"/>
      <protection hidden="1"/>
    </xf>
    <xf numFmtId="49" fontId="0" fillId="0" borderId="40" xfId="0" applyNumberFormat="1" applyFont="1" applyFill="1" applyBorder="1" applyAlignment="1" applyProtection="1">
      <alignment/>
      <protection locked="0"/>
    </xf>
    <xf numFmtId="49" fontId="0" fillId="0" borderId="34" xfId="0" applyNumberFormat="1" applyFont="1" applyBorder="1" applyAlignment="1" applyProtection="1">
      <alignment/>
      <protection locked="0"/>
    </xf>
    <xf numFmtId="0" fontId="0" fillId="32" borderId="41" xfId="0" applyFill="1" applyBorder="1" applyAlignment="1" applyProtection="1">
      <alignment horizontal="center"/>
      <protection hidden="1"/>
    </xf>
    <xf numFmtId="0" fontId="0" fillId="32" borderId="42" xfId="0" applyFill="1" applyBorder="1" applyAlignment="1" applyProtection="1">
      <alignment horizontal="center"/>
      <protection hidden="1"/>
    </xf>
    <xf numFmtId="0" fontId="0" fillId="32" borderId="43" xfId="0" applyFont="1" applyFill="1" applyBorder="1" applyAlignment="1" applyProtection="1">
      <alignment horizontal="center"/>
      <protection hidden="1"/>
    </xf>
    <xf numFmtId="49" fontId="0" fillId="0" borderId="42" xfId="0" applyNumberFormat="1" applyFill="1" applyBorder="1" applyAlignment="1" applyProtection="1">
      <alignment/>
      <protection locked="0"/>
    </xf>
    <xf numFmtId="49" fontId="0" fillId="0" borderId="42" xfId="0" applyNumberFormat="1" applyBorder="1" applyAlignment="1" applyProtection="1">
      <alignment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1" fontId="0" fillId="0" borderId="42" xfId="0" applyNumberFormat="1" applyBorder="1" applyAlignment="1" applyProtection="1">
      <alignment horizontal="center"/>
      <protection locked="0"/>
    </xf>
    <xf numFmtId="1" fontId="0" fillId="32" borderId="43" xfId="0" applyNumberFormat="1" applyFill="1" applyBorder="1" applyAlignment="1" applyProtection="1">
      <alignment horizontal="left"/>
      <protection hidden="1"/>
    </xf>
    <xf numFmtId="1" fontId="0" fillId="32" borderId="44" xfId="0" applyNumberFormat="1" applyFill="1" applyBorder="1" applyAlignment="1" applyProtection="1">
      <alignment horizontal="lef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1" fontId="0" fillId="0" borderId="42" xfId="0" applyNumberFormat="1" applyBorder="1" applyAlignment="1">
      <alignment horizontal="center"/>
    </xf>
    <xf numFmtId="0" fontId="0" fillId="32" borderId="12" xfId="0" applyFont="1" applyFill="1" applyBorder="1" applyAlignment="1" applyProtection="1">
      <alignment horizontal="center"/>
      <protection hidden="1"/>
    </xf>
    <xf numFmtId="49" fontId="0" fillId="0" borderId="45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14" fontId="0" fillId="0" borderId="11" xfId="0" applyNumberFormat="1" applyBorder="1" applyAlignment="1">
      <alignment/>
    </xf>
    <xf numFmtId="49" fontId="0" fillId="0" borderId="11" xfId="0" applyNumberFormat="1" applyFill="1" applyBorder="1" applyAlignment="1" applyProtection="1">
      <alignment/>
      <protection locked="0"/>
    </xf>
    <xf numFmtId="0" fontId="0" fillId="34" borderId="46" xfId="0" applyFill="1" applyBorder="1" applyAlignment="1" applyProtection="1">
      <alignment horizontal="center"/>
      <protection hidden="1"/>
    </xf>
    <xf numFmtId="0" fontId="0" fillId="34" borderId="28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1" fontId="0" fillId="34" borderId="29" xfId="0" applyNumberFormat="1" applyFill="1" applyBorder="1" applyAlignment="1" applyProtection="1">
      <alignment horizontal="left"/>
      <protection hidden="1"/>
    </xf>
    <xf numFmtId="1" fontId="0" fillId="34" borderId="47" xfId="0" applyNumberFormat="1" applyFill="1" applyBorder="1" applyAlignment="1" applyProtection="1">
      <alignment horizontal="left"/>
      <protection hidden="1"/>
    </xf>
    <xf numFmtId="49" fontId="0" fillId="0" borderId="48" xfId="0" applyNumberFormat="1" applyFill="1" applyBorder="1" applyAlignment="1" applyProtection="1">
      <alignment horizontal="left"/>
      <protection locked="0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18" xfId="0" applyFill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/>
      <protection hidden="1"/>
    </xf>
    <xf numFmtId="1" fontId="0" fillId="34" borderId="19" xfId="0" applyNumberFormat="1" applyFill="1" applyBorder="1" applyAlignment="1" applyProtection="1">
      <alignment horizontal="left"/>
      <protection hidden="1"/>
    </xf>
    <xf numFmtId="1" fontId="0" fillId="34" borderId="20" xfId="0" applyNumberFormat="1" applyFill="1" applyBorder="1" applyAlignment="1" applyProtection="1">
      <alignment horizontal="left"/>
      <protection hidden="1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0" fontId="1" fillId="38" borderId="13" xfId="0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7"/>
  <sheetViews>
    <sheetView tabSelected="1" zoomScale="70" zoomScaleNormal="70" zoomScalePageLayoutView="0" workbookViewId="0" topLeftCell="A1">
      <pane xSplit="5" ySplit="1" topLeftCell="F13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153" sqref="J153"/>
    </sheetView>
  </sheetViews>
  <sheetFormatPr defaultColWidth="11.421875" defaultRowHeight="12.75"/>
  <cols>
    <col min="1" max="1" width="6.7109375" style="80" customWidth="1"/>
    <col min="2" max="2" width="10.00390625" style="80" customWidth="1"/>
    <col min="3" max="3" width="6.421875" style="80" customWidth="1"/>
    <col min="4" max="4" width="7.00390625" style="79" customWidth="1"/>
    <col min="5" max="5" width="20.8515625" style="1" customWidth="1"/>
    <col min="6" max="6" width="18.28125" style="1" customWidth="1"/>
    <col min="7" max="7" width="28.28125" style="1" customWidth="1"/>
    <col min="8" max="8" width="9.57421875" style="106" customWidth="1"/>
    <col min="9" max="9" width="14.140625" style="2" customWidth="1"/>
    <col min="10" max="10" width="19.140625" style="1" customWidth="1"/>
    <col min="11" max="11" width="26.28125" style="81" customWidth="1"/>
    <col min="12" max="12" width="13.421875" style="3" customWidth="1"/>
    <col min="13" max="13" width="19.140625" style="1" customWidth="1"/>
    <col min="14" max="14" width="26.28125" style="82" customWidth="1"/>
    <col min="15" max="15" width="32.28125" style="135" customWidth="1"/>
    <col min="16" max="17" width="11.57421875" style="80" customWidth="1"/>
    <col min="18" max="18" width="11.421875" style="94" customWidth="1"/>
    <col min="19" max="19" width="12.7109375" style="94" customWidth="1"/>
    <col min="20" max="20" width="11.421875" style="94" customWidth="1"/>
    <col min="21" max="21" width="12.7109375" style="94" customWidth="1"/>
    <col min="22" max="22" width="11.421875" style="94" customWidth="1"/>
    <col min="24" max="25" width="16.7109375" style="0" customWidth="1"/>
    <col min="26" max="26" width="25.7109375" style="0" customWidth="1"/>
    <col min="27" max="27" width="8.421875" style="2" customWidth="1"/>
    <col min="34" max="34" width="9.00390625" style="94" customWidth="1"/>
    <col min="36" max="36" width="11.421875" style="0" hidden="1" customWidth="1"/>
  </cols>
  <sheetData>
    <row r="1" spans="1:34" s="77" customFormat="1" ht="27" thickBot="1" thickTop="1">
      <c r="A1" s="68" t="s">
        <v>4</v>
      </c>
      <c r="B1" s="69" t="s">
        <v>5</v>
      </c>
      <c r="C1" s="69" t="s">
        <v>24</v>
      </c>
      <c r="D1" s="70" t="s">
        <v>9</v>
      </c>
      <c r="E1" s="71" t="s">
        <v>1</v>
      </c>
      <c r="F1" s="71" t="s">
        <v>0</v>
      </c>
      <c r="G1" s="71" t="s">
        <v>17</v>
      </c>
      <c r="H1" s="100" t="s">
        <v>42</v>
      </c>
      <c r="I1" s="72" t="s">
        <v>18</v>
      </c>
      <c r="J1" s="73" t="s">
        <v>19</v>
      </c>
      <c r="K1" s="74" t="s">
        <v>22</v>
      </c>
      <c r="L1" s="72" t="s">
        <v>20</v>
      </c>
      <c r="M1" s="73" t="s">
        <v>21</v>
      </c>
      <c r="N1" s="75" t="s">
        <v>23</v>
      </c>
      <c r="O1" s="76" t="s">
        <v>61</v>
      </c>
      <c r="P1" s="76" t="s">
        <v>159</v>
      </c>
      <c r="Q1" s="76" t="s">
        <v>160</v>
      </c>
      <c r="R1" s="76" t="s">
        <v>27</v>
      </c>
      <c r="S1" s="76" t="s">
        <v>28</v>
      </c>
      <c r="T1" s="76" t="s">
        <v>33</v>
      </c>
      <c r="U1" s="76" t="s">
        <v>29</v>
      </c>
      <c r="V1" s="76" t="s">
        <v>34</v>
      </c>
      <c r="X1" s="240" t="s">
        <v>31</v>
      </c>
      <c r="Y1" s="241"/>
      <c r="Z1" s="241"/>
      <c r="AA1" s="241"/>
      <c r="AC1" s="240" t="s">
        <v>32</v>
      </c>
      <c r="AD1" s="240"/>
      <c r="AE1" s="240"/>
      <c r="AF1" s="240"/>
      <c r="AH1" s="76" t="s">
        <v>30</v>
      </c>
    </row>
    <row r="2" spans="1:37" s="16" customFormat="1" ht="13.5" thickTop="1">
      <c r="A2" s="41">
        <v>101</v>
      </c>
      <c r="B2" s="42" t="s">
        <v>6</v>
      </c>
      <c r="C2" s="42" t="s">
        <v>2</v>
      </c>
      <c r="D2" s="43" t="s">
        <v>10</v>
      </c>
      <c r="E2" s="13" t="s">
        <v>72</v>
      </c>
      <c r="F2" s="13" t="s">
        <v>38</v>
      </c>
      <c r="G2" s="13" t="s">
        <v>25</v>
      </c>
      <c r="H2" s="101">
        <v>1998</v>
      </c>
      <c r="I2" s="14"/>
      <c r="J2" s="13"/>
      <c r="K2" s="15" t="str">
        <f aca="true" t="shared" si="0" ref="K2:K33">IF(E2="","",IF(I2=0,IF(J2="",IF(COUNTIF(DpStartnr,"="&amp;A2)&lt;&gt;1,E2&amp;" / ?",IF(INDEX(Nachname,MATCH(A2,DpStartnr,0),1)="",E2&amp;" / ?",E2&amp;" / "&amp;INDEX(Nachname,MATCH(A2,DpStartnr,0),1))),E2&amp;" / "&amp;J2),IF(VLOOKUP(I2,Spieler,5,FALSE)="",E2&amp;" / "&amp;I2,E2&amp;" / "&amp;VLOOKUP(I2,Spieler,5,FALSE))))</f>
        <v>Schwalm / ?</v>
      </c>
      <c r="L2" s="14"/>
      <c r="M2" s="13"/>
      <c r="N2" s="24" t="str">
        <f aca="true" t="shared" si="1" ref="N2:N33">IF(E2="","",IF(L2=0,IF(M2="",IF(COUNTIF(MpStartnr,"="&amp;A2)&lt;&gt;1,E2&amp;" / ?",IF(INDEX(Nachname,MATCH(A2,MpStartnr,0),1)="",E2&amp;" / ?",E2&amp;" / "&amp;INDEX(Nachname,MATCH(A2,MpStartnr,0),1))),E2&amp;" / "&amp;M2),IF(VLOOKUP(L2,Spieler,5,FALSE)="",E2&amp;" / "&amp;L2,E2&amp;" / "&amp;VLOOKUP(L2,Spieler,5,FALSE))))</f>
        <v>Schwalm / ?</v>
      </c>
      <c r="O2" s="184" t="s">
        <v>167</v>
      </c>
      <c r="P2" s="83">
        <v>2073</v>
      </c>
      <c r="Q2" s="83">
        <v>1</v>
      </c>
      <c r="R2" s="89"/>
      <c r="S2" s="95">
        <f aca="true" t="shared" si="2" ref="S2:S8">IF(ISBLANK(I2),"",IF(ISBLANK(R2),MAX(R$2:R$25)+1,R2)+IF(ISBLANK(VLOOKUP(I2,Spieler,18,FALSE)),MAX(R$2:R$25)+1,VLOOKUP(I2,Spieler,18,FALSE)))</f>
      </c>
      <c r="T2" s="95"/>
      <c r="U2" s="89">
        <f aca="true" t="shared" si="3" ref="U2:U8">IF(ISBLANK(L2),"",IF(ISBLANK(R2),MAX(R$2:R$25)+1,R2)+IF(ISBLANK(VLOOKUP(L2,Spieler,18,FALSE)),MAX(R$26:R$49)+1,VLOOKUP(L2,Spieler,18,FALSE)))</f>
      </c>
      <c r="V2" s="89"/>
      <c r="AA2" s="95"/>
      <c r="AC2" s="16">
        <f aca="true" t="shared" si="4" ref="AC2:AC33">IF(OR(ISBLANK(E2),ISBLANK(X2)),"",(X2=E2))</f>
      </c>
      <c r="AD2" s="16">
        <f aca="true" t="shared" si="5" ref="AD2:AD33">IF(OR(ISBLANK(F2),ISBLANK(Y2)),"",(Y2=F2))</f>
      </c>
      <c r="AE2" s="16">
        <f aca="true" t="shared" si="6" ref="AE2:AE33">IF(OR(ISBLANK(G2),ISBLANK(Z2)),"",(Z2=G2))</f>
      </c>
      <c r="AF2" s="16">
        <f aca="true" t="shared" si="7" ref="AF2:AF33">IF(OR(ISBLANK(H2),ISBLANK(AA2)),"",(AA2=H2))</f>
      </c>
      <c r="AH2" s="89">
        <f>MATCH(D2,{"OBB";"NDB";"SCHW";"OPF";"OFR";"MFR";"UFR"},0)</f>
        <v>1</v>
      </c>
      <c r="AI2" s="16">
        <f aca="true" t="shared" si="8" ref="AI2:AI33">IF(A2=I2,"x","")</f>
      </c>
      <c r="AJ2" s="16" t="b">
        <f aca="true" ca="1" t="shared" si="9" ref="AJ2:AJ33">AND(H2&lt;=YEAR(TODAY()),H2&gt;=1900)</f>
        <v>1</v>
      </c>
      <c r="AK2" s="16">
        <f aca="true" t="shared" si="10" ref="AK2:AK33">IF(A2=L2,"x","")</f>
      </c>
    </row>
    <row r="3" spans="1:37" s="12" customFormat="1" ht="12.75">
      <c r="A3" s="44">
        <v>102</v>
      </c>
      <c r="B3" s="45" t="s">
        <v>6</v>
      </c>
      <c r="C3" s="45" t="s">
        <v>2</v>
      </c>
      <c r="D3" s="46" t="s">
        <v>10</v>
      </c>
      <c r="E3" s="10" t="s">
        <v>105</v>
      </c>
      <c r="F3" s="10" t="s">
        <v>106</v>
      </c>
      <c r="G3" s="40" t="s">
        <v>25</v>
      </c>
      <c r="H3" s="102">
        <v>1998</v>
      </c>
      <c r="I3" s="11"/>
      <c r="J3" s="10"/>
      <c r="K3" s="4" t="str">
        <f t="shared" si="0"/>
        <v>Wild / ?</v>
      </c>
      <c r="L3" s="11"/>
      <c r="M3" s="10"/>
      <c r="N3" s="25" t="str">
        <f t="shared" si="1"/>
        <v>Wild / ?</v>
      </c>
      <c r="O3" s="185" t="s">
        <v>53</v>
      </c>
      <c r="P3" s="78">
        <v>1935</v>
      </c>
      <c r="Q3" s="78">
        <v>3</v>
      </c>
      <c r="R3" s="90"/>
      <c r="S3" s="90">
        <f t="shared" si="2"/>
      </c>
      <c r="T3" s="90"/>
      <c r="U3" s="90">
        <f t="shared" si="3"/>
      </c>
      <c r="V3" s="90"/>
      <c r="AA3" s="18"/>
      <c r="AC3" s="12">
        <f t="shared" si="4"/>
      </c>
      <c r="AD3" s="12">
        <f t="shared" si="5"/>
      </c>
      <c r="AE3" s="12">
        <f t="shared" si="6"/>
      </c>
      <c r="AF3" s="12">
        <f t="shared" si="7"/>
      </c>
      <c r="AH3" s="90">
        <f>MATCH(D3,{"OBB";"NDB";"SCHW";"OPF";"OFR";"MFR";"UFR"},0)</f>
        <v>1</v>
      </c>
      <c r="AI3" s="12">
        <f t="shared" si="8"/>
      </c>
      <c r="AJ3" s="12" t="b">
        <f ca="1" t="shared" si="9"/>
        <v>1</v>
      </c>
      <c r="AK3" s="12">
        <f t="shared" si="10"/>
      </c>
    </row>
    <row r="4" spans="1:37" s="12" customFormat="1" ht="12.75">
      <c r="A4" s="44">
        <v>103</v>
      </c>
      <c r="B4" s="45" t="s">
        <v>6</v>
      </c>
      <c r="C4" s="45" t="s">
        <v>2</v>
      </c>
      <c r="D4" s="46" t="s">
        <v>10</v>
      </c>
      <c r="E4" s="10" t="s">
        <v>50</v>
      </c>
      <c r="F4" s="10" t="s">
        <v>51</v>
      </c>
      <c r="G4" s="40" t="s">
        <v>25</v>
      </c>
      <c r="H4" s="102">
        <v>2001</v>
      </c>
      <c r="I4" s="11"/>
      <c r="J4" s="10"/>
      <c r="K4" s="4" t="str">
        <f t="shared" si="0"/>
        <v>Haider / Herbert</v>
      </c>
      <c r="L4" s="11"/>
      <c r="M4" s="10"/>
      <c r="N4" s="25" t="str">
        <f t="shared" si="1"/>
        <v>Haider / ?</v>
      </c>
      <c r="O4" s="185" t="s">
        <v>54</v>
      </c>
      <c r="P4" s="78">
        <v>1826</v>
      </c>
      <c r="Q4" s="78">
        <v>10</v>
      </c>
      <c r="R4" s="90"/>
      <c r="S4" s="90">
        <f t="shared" si="2"/>
      </c>
      <c r="T4" s="90"/>
      <c r="U4" s="90">
        <f t="shared" si="3"/>
      </c>
      <c r="V4" s="90"/>
      <c r="AA4" s="18"/>
      <c r="AC4" s="12">
        <f t="shared" si="4"/>
      </c>
      <c r="AD4" s="12">
        <f t="shared" si="5"/>
      </c>
      <c r="AE4" s="12">
        <f t="shared" si="6"/>
      </c>
      <c r="AF4" s="12">
        <f t="shared" si="7"/>
      </c>
      <c r="AG4" s="90"/>
      <c r="AH4" s="90">
        <f>MATCH(D4,{"OBB";"NDB";"SCHW";"OPF";"OFR";"MFR";"UFR"},0)</f>
        <v>1</v>
      </c>
      <c r="AI4" s="12">
        <f t="shared" si="8"/>
      </c>
      <c r="AJ4" s="12" t="b">
        <f ca="1" t="shared" si="9"/>
        <v>1</v>
      </c>
      <c r="AK4" s="12">
        <f t="shared" si="10"/>
      </c>
    </row>
    <row r="5" spans="1:37" s="12" customFormat="1" ht="12.75">
      <c r="A5" s="44">
        <v>104</v>
      </c>
      <c r="B5" s="45" t="s">
        <v>6</v>
      </c>
      <c r="C5" s="45" t="s">
        <v>2</v>
      </c>
      <c r="D5" s="46" t="s">
        <v>10</v>
      </c>
      <c r="E5" s="10"/>
      <c r="F5" s="10"/>
      <c r="G5" s="40"/>
      <c r="H5" s="102"/>
      <c r="I5" s="11"/>
      <c r="J5" s="10"/>
      <c r="K5" s="4">
        <f t="shared" si="0"/>
      </c>
      <c r="L5" s="11"/>
      <c r="M5" s="10"/>
      <c r="N5" s="25">
        <f t="shared" si="1"/>
      </c>
      <c r="O5" s="185" t="s">
        <v>168</v>
      </c>
      <c r="P5" s="78"/>
      <c r="Q5" s="78"/>
      <c r="R5" s="90"/>
      <c r="S5" s="90">
        <f t="shared" si="2"/>
      </c>
      <c r="T5" s="90"/>
      <c r="U5" s="90">
        <f t="shared" si="3"/>
      </c>
      <c r="V5" s="90"/>
      <c r="AA5" s="18"/>
      <c r="AC5" s="12">
        <f t="shared" si="4"/>
      </c>
      <c r="AD5" s="12">
        <f t="shared" si="5"/>
      </c>
      <c r="AE5" s="12">
        <f t="shared" si="6"/>
      </c>
      <c r="AF5" s="12">
        <f t="shared" si="7"/>
      </c>
      <c r="AH5" s="90">
        <f>MATCH(D5,{"OBB";"NDB";"SCHW";"OPF";"OFR";"MFR";"UFR"},0)</f>
        <v>1</v>
      </c>
      <c r="AI5" s="12">
        <f t="shared" si="8"/>
      </c>
      <c r="AJ5" s="12" t="b">
        <f ca="1" t="shared" si="9"/>
        <v>0</v>
      </c>
      <c r="AK5" s="12">
        <f t="shared" si="10"/>
      </c>
    </row>
    <row r="6" spans="1:37" s="12" customFormat="1" ht="12.75">
      <c r="A6" s="44">
        <v>105</v>
      </c>
      <c r="B6" s="45" t="s">
        <v>6</v>
      </c>
      <c r="C6" s="45" t="s">
        <v>2</v>
      </c>
      <c r="D6" s="46" t="s">
        <v>10</v>
      </c>
      <c r="E6" s="10"/>
      <c r="F6" s="10"/>
      <c r="G6" s="10"/>
      <c r="H6" s="102"/>
      <c r="I6" s="11"/>
      <c r="J6" s="10"/>
      <c r="K6" s="4">
        <f t="shared" si="0"/>
      </c>
      <c r="L6" s="11"/>
      <c r="M6" s="10"/>
      <c r="N6" s="25">
        <f t="shared" si="1"/>
      </c>
      <c r="O6" s="185" t="s">
        <v>169</v>
      </c>
      <c r="P6" s="78"/>
      <c r="Q6" s="78"/>
      <c r="R6" s="90"/>
      <c r="S6" s="90">
        <f t="shared" si="2"/>
      </c>
      <c r="T6" s="90"/>
      <c r="U6" s="90">
        <f t="shared" si="3"/>
      </c>
      <c r="V6" s="90"/>
      <c r="AA6" s="18"/>
      <c r="AC6" s="12">
        <f t="shared" si="4"/>
      </c>
      <c r="AD6" s="12">
        <f t="shared" si="5"/>
      </c>
      <c r="AE6" s="12">
        <f t="shared" si="6"/>
      </c>
      <c r="AF6" s="12">
        <f t="shared" si="7"/>
      </c>
      <c r="AH6" s="90">
        <f>MATCH(D6,{"OBB";"NDB";"SCHW";"OPF";"OFR";"MFR";"UFR"},0)</f>
        <v>1</v>
      </c>
      <c r="AI6" s="12">
        <f t="shared" si="8"/>
      </c>
      <c r="AJ6" s="12" t="b">
        <f ca="1" t="shared" si="9"/>
        <v>0</v>
      </c>
      <c r="AK6" s="12">
        <f t="shared" si="10"/>
      </c>
    </row>
    <row r="7" spans="1:37" s="12" customFormat="1" ht="12.75">
      <c r="A7" s="44">
        <v>106</v>
      </c>
      <c r="B7" s="45" t="s">
        <v>6</v>
      </c>
      <c r="C7" s="45" t="s">
        <v>2</v>
      </c>
      <c r="D7" s="46" t="s">
        <v>10</v>
      </c>
      <c r="E7" s="10"/>
      <c r="F7" s="10"/>
      <c r="G7" s="40"/>
      <c r="H7" s="102"/>
      <c r="I7" s="11"/>
      <c r="J7" s="10"/>
      <c r="K7" s="4">
        <f t="shared" si="0"/>
      </c>
      <c r="L7" s="11"/>
      <c r="M7" s="10"/>
      <c r="N7" s="25">
        <f t="shared" si="1"/>
      </c>
      <c r="O7" s="185" t="s">
        <v>170</v>
      </c>
      <c r="P7" s="78"/>
      <c r="Q7" s="78"/>
      <c r="R7" s="90"/>
      <c r="S7" s="90">
        <f t="shared" si="2"/>
      </c>
      <c r="T7" s="90"/>
      <c r="U7" s="90">
        <f t="shared" si="3"/>
      </c>
      <c r="V7" s="90"/>
      <c r="AA7" s="18"/>
      <c r="AC7" s="12">
        <f t="shared" si="4"/>
      </c>
      <c r="AD7" s="12">
        <f t="shared" si="5"/>
      </c>
      <c r="AE7" s="12">
        <f t="shared" si="6"/>
      </c>
      <c r="AF7" s="12">
        <f t="shared" si="7"/>
      </c>
      <c r="AH7" s="90">
        <f>MATCH(D7,{"OBB";"NDB";"SCHW";"OPF";"OFR";"MFR";"UFR"},0)</f>
        <v>1</v>
      </c>
      <c r="AI7" s="12">
        <f t="shared" si="8"/>
      </c>
      <c r="AJ7" s="12" t="b">
        <f ca="1" t="shared" si="9"/>
        <v>0</v>
      </c>
      <c r="AK7" s="12">
        <f t="shared" si="10"/>
      </c>
    </row>
    <row r="8" spans="1:37" s="12" customFormat="1" ht="12.75">
      <c r="A8" s="44">
        <v>107</v>
      </c>
      <c r="B8" s="45" t="s">
        <v>6</v>
      </c>
      <c r="C8" s="45" t="s">
        <v>2</v>
      </c>
      <c r="D8" s="46" t="s">
        <v>10</v>
      </c>
      <c r="E8" s="168"/>
      <c r="F8" s="10"/>
      <c r="G8" s="31"/>
      <c r="H8" s="102"/>
      <c r="I8" s="11"/>
      <c r="J8" s="10"/>
      <c r="K8" s="4">
        <f t="shared" si="0"/>
      </c>
      <c r="L8" s="11"/>
      <c r="M8" s="10"/>
      <c r="N8" s="25">
        <f t="shared" si="1"/>
      </c>
      <c r="O8" s="129"/>
      <c r="P8" s="78"/>
      <c r="Q8" s="78"/>
      <c r="R8" s="90"/>
      <c r="S8" s="90">
        <f t="shared" si="2"/>
      </c>
      <c r="T8" s="90"/>
      <c r="U8" s="90">
        <f t="shared" si="3"/>
      </c>
      <c r="V8" s="90"/>
      <c r="AA8" s="18"/>
      <c r="AC8" s="12">
        <f t="shared" si="4"/>
      </c>
      <c r="AD8" s="12">
        <f t="shared" si="5"/>
      </c>
      <c r="AE8" s="12">
        <f t="shared" si="6"/>
      </c>
      <c r="AF8" s="12">
        <f t="shared" si="7"/>
      </c>
      <c r="AH8" s="90">
        <f>MATCH(D8,{"OBB";"NDB";"SCHW";"OPF";"OFR";"MFR";"UFR"},0)</f>
        <v>1</v>
      </c>
      <c r="AI8" s="12">
        <f t="shared" si="8"/>
      </c>
      <c r="AJ8" s="12" t="b">
        <f ca="1" t="shared" si="9"/>
        <v>0</v>
      </c>
      <c r="AK8" s="12">
        <f t="shared" si="10"/>
      </c>
    </row>
    <row r="9" spans="1:37" s="161" customFormat="1" ht="12.75">
      <c r="A9" s="195">
        <v>151</v>
      </c>
      <c r="B9" s="196" t="s">
        <v>6</v>
      </c>
      <c r="C9" s="196" t="s">
        <v>3</v>
      </c>
      <c r="D9" s="197" t="s">
        <v>10</v>
      </c>
      <c r="E9" s="170" t="s">
        <v>74</v>
      </c>
      <c r="F9" s="153" t="s">
        <v>75</v>
      </c>
      <c r="G9" s="153" t="s">
        <v>41</v>
      </c>
      <c r="H9" s="154">
        <v>2001</v>
      </c>
      <c r="I9" s="155"/>
      <c r="J9" s="153"/>
      <c r="K9" s="198" t="str">
        <f t="shared" si="0"/>
        <v>Monfardini / ?</v>
      </c>
      <c r="L9" s="155"/>
      <c r="M9" s="153"/>
      <c r="N9" s="199" t="str">
        <f t="shared" si="1"/>
        <v>Monfardini / ?</v>
      </c>
      <c r="O9" s="158" t="s">
        <v>53</v>
      </c>
      <c r="P9" s="159">
        <v>1836</v>
      </c>
      <c r="Q9" s="159">
        <v>1</v>
      </c>
      <c r="R9" s="160"/>
      <c r="S9" s="160">
        <f aca="true" t="shared" si="11" ref="S9:S19">IF(ISBLANK(I9),"",IF(ISBLANK(R9),MAX(R$26:R$49)+1,R9)+IF(ISBLANK(VLOOKUP(I9,Spieler,18,FALSE)),MAX(R$26:R$49)+1,VLOOKUP(I9,Spieler,18,FALSE)))</f>
      </c>
      <c r="T9" s="160"/>
      <c r="U9" s="160">
        <f aca="true" t="shared" si="12" ref="U9:U19">IF(ISBLANK(L9),"",IF(ISBLANK(R9),MAX(R$26:R$49)+1,R9)+IF(ISBLANK(VLOOKUP(L9,Spieler,18,FALSE)),MAX(R$2:R$25)+1,VLOOKUP(L9,Spieler,18,FALSE)))</f>
      </c>
      <c r="V9" s="160"/>
      <c r="AA9" s="162"/>
      <c r="AC9" s="161">
        <f t="shared" si="4"/>
      </c>
      <c r="AD9" s="161">
        <f t="shared" si="5"/>
      </c>
      <c r="AE9" s="161">
        <f t="shared" si="6"/>
      </c>
      <c r="AF9" s="161">
        <f t="shared" si="7"/>
      </c>
      <c r="AH9" s="160">
        <f>MATCH(D9,{"OBB";"NDB";"SCHW";"OPF";"OFR";"MFR";"UFR"},0)</f>
        <v>1</v>
      </c>
      <c r="AI9" s="161">
        <f t="shared" si="8"/>
      </c>
      <c r="AJ9" s="161" t="b">
        <f ca="1" t="shared" si="9"/>
        <v>1</v>
      </c>
      <c r="AK9" s="161">
        <f t="shared" si="10"/>
      </c>
    </row>
    <row r="10" spans="1:37" s="12" customFormat="1" ht="12.75">
      <c r="A10" s="50">
        <v>152</v>
      </c>
      <c r="B10" s="51" t="s">
        <v>6</v>
      </c>
      <c r="C10" s="51" t="s">
        <v>3</v>
      </c>
      <c r="D10" s="52" t="s">
        <v>10</v>
      </c>
      <c r="E10" s="164" t="s">
        <v>115</v>
      </c>
      <c r="F10" s="10" t="s">
        <v>116</v>
      </c>
      <c r="G10" s="10" t="s">
        <v>25</v>
      </c>
      <c r="H10" s="102">
        <v>2001</v>
      </c>
      <c r="I10" s="11"/>
      <c r="J10" s="10"/>
      <c r="K10" s="5" t="str">
        <f t="shared" si="0"/>
        <v>Mozler / ?</v>
      </c>
      <c r="L10" s="11"/>
      <c r="M10" s="10"/>
      <c r="N10" s="26" t="str">
        <f t="shared" si="1"/>
        <v>Mozler / ?</v>
      </c>
      <c r="O10" s="185" t="s">
        <v>54</v>
      </c>
      <c r="P10" s="78">
        <v>1811</v>
      </c>
      <c r="Q10" s="78">
        <v>3</v>
      </c>
      <c r="R10" s="90"/>
      <c r="S10" s="90">
        <f t="shared" si="11"/>
      </c>
      <c r="T10" s="90"/>
      <c r="U10" s="90">
        <f t="shared" si="12"/>
      </c>
      <c r="V10" s="90"/>
      <c r="AA10" s="18"/>
      <c r="AC10" s="12">
        <f t="shared" si="4"/>
      </c>
      <c r="AD10" s="12">
        <f t="shared" si="5"/>
      </c>
      <c r="AE10" s="12">
        <f t="shared" si="6"/>
      </c>
      <c r="AF10" s="12">
        <f t="shared" si="7"/>
      </c>
      <c r="AH10" s="90">
        <f>MATCH(D10,{"OBB";"NDB";"SCHW";"OPF";"OFR";"MFR";"UFR"},0)</f>
        <v>1</v>
      </c>
      <c r="AI10" s="12">
        <f t="shared" si="8"/>
      </c>
      <c r="AJ10" s="12" t="b">
        <f ca="1" t="shared" si="9"/>
        <v>1</v>
      </c>
      <c r="AK10" s="12">
        <f t="shared" si="10"/>
      </c>
    </row>
    <row r="11" spans="1:37" s="12" customFormat="1" ht="12.75">
      <c r="A11" s="50">
        <v>153</v>
      </c>
      <c r="B11" s="51" t="s">
        <v>6</v>
      </c>
      <c r="C11" s="51" t="s">
        <v>3</v>
      </c>
      <c r="D11" s="52" t="s">
        <v>10</v>
      </c>
      <c r="E11" s="164" t="s">
        <v>71</v>
      </c>
      <c r="F11" s="10" t="s">
        <v>63</v>
      </c>
      <c r="G11" s="10" t="s">
        <v>41</v>
      </c>
      <c r="H11" s="102">
        <v>2001</v>
      </c>
      <c r="I11" s="11"/>
      <c r="J11" s="10"/>
      <c r="K11" s="5" t="str">
        <f t="shared" si="0"/>
        <v>Tiefenbrunner / ?</v>
      </c>
      <c r="L11" s="11"/>
      <c r="M11" s="10"/>
      <c r="N11" s="26" t="str">
        <f t="shared" si="1"/>
        <v>Tiefenbrunner / ?</v>
      </c>
      <c r="O11" s="185" t="s">
        <v>103</v>
      </c>
      <c r="P11" s="78">
        <v>1762</v>
      </c>
      <c r="Q11" s="78">
        <v>4</v>
      </c>
      <c r="R11" s="90"/>
      <c r="S11" s="90">
        <f t="shared" si="11"/>
      </c>
      <c r="T11" s="90"/>
      <c r="U11" s="90">
        <f t="shared" si="12"/>
      </c>
      <c r="V11" s="90"/>
      <c r="AA11" s="18"/>
      <c r="AC11" s="12">
        <f t="shared" si="4"/>
      </c>
      <c r="AD11" s="12">
        <f t="shared" si="5"/>
      </c>
      <c r="AE11" s="12">
        <f t="shared" si="6"/>
      </c>
      <c r="AF11" s="12">
        <f t="shared" si="7"/>
      </c>
      <c r="AH11" s="90">
        <f>MATCH(D11,{"OBB";"NDB";"SCHW";"OPF";"OFR";"MFR";"UFR"},0)</f>
        <v>1</v>
      </c>
      <c r="AI11" s="12">
        <f t="shared" si="8"/>
      </c>
      <c r="AJ11" s="12" t="b">
        <f ca="1" t="shared" si="9"/>
        <v>1</v>
      </c>
      <c r="AK11" s="12">
        <f t="shared" si="10"/>
      </c>
    </row>
    <row r="12" spans="1:37" s="12" customFormat="1" ht="12.75">
      <c r="A12" s="50">
        <v>154</v>
      </c>
      <c r="B12" s="51" t="s">
        <v>6</v>
      </c>
      <c r="C12" s="51" t="s">
        <v>3</v>
      </c>
      <c r="D12" s="52" t="s">
        <v>10</v>
      </c>
      <c r="E12" s="164" t="s">
        <v>117</v>
      </c>
      <c r="F12" s="10" t="s">
        <v>77</v>
      </c>
      <c r="G12" s="10" t="s">
        <v>41</v>
      </c>
      <c r="H12" s="102">
        <v>1998</v>
      </c>
      <c r="I12" s="11"/>
      <c r="J12" s="10"/>
      <c r="K12" s="5" t="str">
        <f t="shared" si="0"/>
        <v>Welser / ?</v>
      </c>
      <c r="L12" s="11"/>
      <c r="M12" s="10"/>
      <c r="N12" s="26" t="str">
        <f t="shared" si="1"/>
        <v>Welser / ?</v>
      </c>
      <c r="O12" s="185" t="s">
        <v>55</v>
      </c>
      <c r="P12" s="78">
        <v>1736</v>
      </c>
      <c r="Q12" s="78">
        <v>6</v>
      </c>
      <c r="R12" s="90"/>
      <c r="S12" s="90">
        <f t="shared" si="11"/>
      </c>
      <c r="T12" s="90"/>
      <c r="U12" s="90">
        <f t="shared" si="12"/>
      </c>
      <c r="V12" s="90"/>
      <c r="AA12" s="18"/>
      <c r="AC12" s="12">
        <f t="shared" si="4"/>
      </c>
      <c r="AD12" s="12">
        <f t="shared" si="5"/>
      </c>
      <c r="AE12" s="12">
        <f t="shared" si="6"/>
      </c>
      <c r="AF12" s="12">
        <f t="shared" si="7"/>
      </c>
      <c r="AH12" s="90">
        <f>MATCH(D12,{"OBB";"NDB";"SCHW";"OPF";"OFR";"MFR";"UFR"},0)</f>
        <v>1</v>
      </c>
      <c r="AI12" s="12">
        <f t="shared" si="8"/>
      </c>
      <c r="AJ12" s="12" t="b">
        <f ca="1" t="shared" si="9"/>
        <v>1</v>
      </c>
      <c r="AK12" s="12">
        <f t="shared" si="10"/>
      </c>
    </row>
    <row r="13" spans="1:37" s="12" customFormat="1" ht="12.75">
      <c r="A13" s="50">
        <v>155</v>
      </c>
      <c r="B13" s="51" t="s">
        <v>6</v>
      </c>
      <c r="C13" s="51" t="s">
        <v>3</v>
      </c>
      <c r="D13" s="52" t="s">
        <v>10</v>
      </c>
      <c r="E13" s="164" t="s">
        <v>154</v>
      </c>
      <c r="F13" s="10" t="s">
        <v>43</v>
      </c>
      <c r="G13" s="178" t="s">
        <v>25</v>
      </c>
      <c r="H13" s="102">
        <v>2000</v>
      </c>
      <c r="I13" s="11"/>
      <c r="J13" s="10"/>
      <c r="K13" s="5" t="str">
        <f t="shared" si="0"/>
        <v>Mantz / ?</v>
      </c>
      <c r="L13" s="11"/>
      <c r="M13" s="10"/>
      <c r="N13" s="26" t="str">
        <f t="shared" si="1"/>
        <v>Mantz / ?</v>
      </c>
      <c r="O13" s="185" t="s">
        <v>56</v>
      </c>
      <c r="P13" s="78">
        <v>1688</v>
      </c>
      <c r="Q13" s="78">
        <v>10</v>
      </c>
      <c r="R13" s="90"/>
      <c r="S13" s="90">
        <f t="shared" si="11"/>
      </c>
      <c r="T13" s="90"/>
      <c r="U13" s="90">
        <f t="shared" si="12"/>
      </c>
      <c r="V13" s="90"/>
      <c r="AA13" s="18"/>
      <c r="AC13" s="12">
        <f t="shared" si="4"/>
      </c>
      <c r="AD13" s="12">
        <f t="shared" si="5"/>
      </c>
      <c r="AE13" s="12">
        <f t="shared" si="6"/>
      </c>
      <c r="AF13" s="12">
        <f t="shared" si="7"/>
      </c>
      <c r="AH13" s="90">
        <f>MATCH(D13,{"OBB";"NDB";"SCHW";"OPF";"OFR";"MFR";"UFR"},0)</f>
        <v>1</v>
      </c>
      <c r="AI13" s="12">
        <f t="shared" si="8"/>
      </c>
      <c r="AJ13" s="12" t="b">
        <f ca="1" t="shared" si="9"/>
        <v>1</v>
      </c>
      <c r="AK13" s="12">
        <f t="shared" si="10"/>
      </c>
    </row>
    <row r="14" spans="1:37" s="12" customFormat="1" ht="12.75">
      <c r="A14" s="50">
        <v>156</v>
      </c>
      <c r="B14" s="51" t="s">
        <v>6</v>
      </c>
      <c r="C14" s="51" t="s">
        <v>3</v>
      </c>
      <c r="D14" s="52" t="s">
        <v>10</v>
      </c>
      <c r="E14" s="164" t="s">
        <v>49</v>
      </c>
      <c r="F14" s="10" t="s">
        <v>52</v>
      </c>
      <c r="G14" s="10" t="s">
        <v>41</v>
      </c>
      <c r="H14" s="102">
        <v>1999</v>
      </c>
      <c r="I14" s="11"/>
      <c r="J14" s="10"/>
      <c r="K14" s="5" t="str">
        <f t="shared" si="0"/>
        <v>Dauter / ?</v>
      </c>
      <c r="L14" s="11"/>
      <c r="M14" s="10"/>
      <c r="N14" s="26" t="str">
        <f t="shared" si="1"/>
        <v>Dauter / ?</v>
      </c>
      <c r="O14" s="185" t="s">
        <v>57</v>
      </c>
      <c r="P14" s="78">
        <v>1693</v>
      </c>
      <c r="Q14" s="78">
        <v>9</v>
      </c>
      <c r="R14" s="90"/>
      <c r="S14" s="90">
        <f t="shared" si="11"/>
      </c>
      <c r="T14" s="90"/>
      <c r="U14" s="90">
        <f t="shared" si="12"/>
      </c>
      <c r="V14" s="90"/>
      <c r="AA14" s="18"/>
      <c r="AC14" s="12">
        <f t="shared" si="4"/>
      </c>
      <c r="AD14" s="12">
        <f t="shared" si="5"/>
      </c>
      <c r="AE14" s="12">
        <f t="shared" si="6"/>
      </c>
      <c r="AF14" s="12">
        <f t="shared" si="7"/>
      </c>
      <c r="AH14" s="90">
        <f>MATCH(D14,{"OBB";"NDB";"SCHW";"OPF";"OFR";"MFR";"UFR"},0)</f>
        <v>1</v>
      </c>
      <c r="AI14" s="12">
        <f t="shared" si="8"/>
      </c>
      <c r="AJ14" s="12" t="b">
        <f ca="1" t="shared" si="9"/>
        <v>1</v>
      </c>
      <c r="AK14" s="12">
        <f t="shared" si="10"/>
      </c>
    </row>
    <row r="15" spans="1:37" s="12" customFormat="1" ht="12.75">
      <c r="A15" s="50">
        <v>157</v>
      </c>
      <c r="B15" s="51" t="s">
        <v>6</v>
      </c>
      <c r="C15" s="51" t="s">
        <v>3</v>
      </c>
      <c r="D15" s="52" t="s">
        <v>10</v>
      </c>
      <c r="E15" s="164"/>
      <c r="F15" s="10"/>
      <c r="G15" s="10"/>
      <c r="H15" s="102"/>
      <c r="I15" s="11"/>
      <c r="J15" s="10"/>
      <c r="K15" s="5">
        <f t="shared" si="0"/>
      </c>
      <c r="L15" s="11"/>
      <c r="M15" s="10"/>
      <c r="N15" s="26">
        <f t="shared" si="1"/>
      </c>
      <c r="O15" s="185" t="s">
        <v>178</v>
      </c>
      <c r="P15" s="78"/>
      <c r="Q15" s="78"/>
      <c r="R15" s="90"/>
      <c r="S15" s="90">
        <f t="shared" si="11"/>
      </c>
      <c r="T15" s="90"/>
      <c r="U15" s="90">
        <f t="shared" si="12"/>
      </c>
      <c r="V15" s="90"/>
      <c r="AA15" s="18"/>
      <c r="AC15" s="12">
        <f t="shared" si="4"/>
      </c>
      <c r="AD15" s="12">
        <f t="shared" si="5"/>
      </c>
      <c r="AE15" s="12">
        <f t="shared" si="6"/>
      </c>
      <c r="AF15" s="12">
        <f t="shared" si="7"/>
      </c>
      <c r="AH15" s="90">
        <f>MATCH(D15,{"OBB";"NDB";"SCHW";"OPF";"OFR";"MFR";"UFR"},0)</f>
        <v>1</v>
      </c>
      <c r="AI15" s="12">
        <f t="shared" si="8"/>
      </c>
      <c r="AJ15" s="12" t="b">
        <f ca="1" t="shared" si="9"/>
        <v>0</v>
      </c>
      <c r="AK15" s="12">
        <f t="shared" si="10"/>
      </c>
    </row>
    <row r="16" spans="1:37" s="12" customFormat="1" ht="12.75">
      <c r="A16" s="50">
        <v>158</v>
      </c>
      <c r="B16" s="51" t="s">
        <v>6</v>
      </c>
      <c r="C16" s="51" t="s">
        <v>3</v>
      </c>
      <c r="D16" s="52" t="s">
        <v>10</v>
      </c>
      <c r="E16" s="164"/>
      <c r="F16" s="10"/>
      <c r="G16" s="10"/>
      <c r="H16" s="102"/>
      <c r="I16" s="11"/>
      <c r="J16" s="10"/>
      <c r="K16" s="5">
        <f t="shared" si="0"/>
      </c>
      <c r="L16" s="11"/>
      <c r="M16" s="10"/>
      <c r="N16" s="26">
        <f t="shared" si="1"/>
      </c>
      <c r="O16" s="185" t="s">
        <v>179</v>
      </c>
      <c r="P16" s="78"/>
      <c r="Q16" s="78"/>
      <c r="R16" s="90"/>
      <c r="S16" s="90">
        <f t="shared" si="11"/>
      </c>
      <c r="T16" s="90"/>
      <c r="U16" s="90">
        <f t="shared" si="12"/>
      </c>
      <c r="V16" s="90"/>
      <c r="AA16" s="18"/>
      <c r="AC16" s="12">
        <f t="shared" si="4"/>
      </c>
      <c r="AD16" s="12">
        <f t="shared" si="5"/>
      </c>
      <c r="AE16" s="12">
        <f t="shared" si="6"/>
      </c>
      <c r="AF16" s="12">
        <f t="shared" si="7"/>
      </c>
      <c r="AH16" s="90">
        <f>MATCH(D16,{"OBB";"NDB";"SCHW";"OPF";"OFR";"MFR";"UFR"},0)</f>
        <v>1</v>
      </c>
      <c r="AI16" s="12">
        <f t="shared" si="8"/>
      </c>
      <c r="AJ16" s="12" t="b">
        <f ca="1" t="shared" si="9"/>
        <v>0</v>
      </c>
      <c r="AK16" s="12">
        <f t="shared" si="10"/>
      </c>
    </row>
    <row r="17" spans="1:37" s="12" customFormat="1" ht="12.75">
      <c r="A17" s="50">
        <v>159</v>
      </c>
      <c r="B17" s="51" t="s">
        <v>6</v>
      </c>
      <c r="C17" s="51" t="s">
        <v>3</v>
      </c>
      <c r="D17" s="52" t="s">
        <v>10</v>
      </c>
      <c r="E17" s="164"/>
      <c r="F17" s="10"/>
      <c r="G17" s="10"/>
      <c r="H17" s="102"/>
      <c r="I17" s="11"/>
      <c r="J17" s="10"/>
      <c r="K17" s="5">
        <f t="shared" si="0"/>
      </c>
      <c r="L17" s="11"/>
      <c r="M17" s="10"/>
      <c r="N17" s="26">
        <f t="shared" si="1"/>
      </c>
      <c r="O17" s="185" t="s">
        <v>180</v>
      </c>
      <c r="P17" s="78"/>
      <c r="Q17" s="78"/>
      <c r="R17" s="90"/>
      <c r="S17" s="90">
        <f t="shared" si="11"/>
      </c>
      <c r="T17" s="90"/>
      <c r="U17" s="90">
        <f t="shared" si="12"/>
      </c>
      <c r="V17" s="90"/>
      <c r="X17" s="167"/>
      <c r="Y17" s="167"/>
      <c r="Z17" s="167"/>
      <c r="AA17" s="18"/>
      <c r="AC17" s="12">
        <f t="shared" si="4"/>
      </c>
      <c r="AD17" s="12">
        <f t="shared" si="5"/>
      </c>
      <c r="AE17" s="12">
        <f t="shared" si="6"/>
      </c>
      <c r="AF17" s="12">
        <f t="shared" si="7"/>
      </c>
      <c r="AH17" s="90">
        <f>MATCH(D17,{"OBB";"NDB";"SCHW";"OPF";"OFR";"MFR";"UFR"},0)</f>
        <v>1</v>
      </c>
      <c r="AI17" s="12">
        <f t="shared" si="8"/>
      </c>
      <c r="AJ17" s="12" t="b">
        <f ca="1" t="shared" si="9"/>
        <v>0</v>
      </c>
      <c r="AK17" s="12">
        <f t="shared" si="10"/>
      </c>
    </row>
    <row r="18" spans="1:37" s="12" customFormat="1" ht="12.75">
      <c r="A18" s="50">
        <v>160</v>
      </c>
      <c r="B18" s="51" t="s">
        <v>6</v>
      </c>
      <c r="C18" s="51" t="s">
        <v>3</v>
      </c>
      <c r="D18" s="183" t="s">
        <v>10</v>
      </c>
      <c r="E18" s="164"/>
      <c r="F18" s="10"/>
      <c r="G18" s="10"/>
      <c r="H18" s="102"/>
      <c r="I18" s="11"/>
      <c r="J18" s="10"/>
      <c r="K18" s="5">
        <f t="shared" si="0"/>
      </c>
      <c r="L18" s="11"/>
      <c r="M18" s="10"/>
      <c r="N18" s="26">
        <f t="shared" si="1"/>
      </c>
      <c r="O18" s="185" t="s">
        <v>181</v>
      </c>
      <c r="P18" s="78"/>
      <c r="Q18" s="78"/>
      <c r="R18" s="90"/>
      <c r="S18" s="90">
        <f t="shared" si="11"/>
      </c>
      <c r="T18" s="90"/>
      <c r="U18" s="90">
        <f t="shared" si="12"/>
      </c>
      <c r="V18" s="90"/>
      <c r="AA18" s="18"/>
      <c r="AC18" s="12">
        <f t="shared" si="4"/>
      </c>
      <c r="AD18" s="12">
        <f t="shared" si="5"/>
      </c>
      <c r="AE18" s="12">
        <f t="shared" si="6"/>
      </c>
      <c r="AF18" s="12">
        <f t="shared" si="7"/>
      </c>
      <c r="AH18" s="90">
        <f>MATCH(D18,{"OBB";"NDB";"SCHW";"OPF";"OFR";"MFR";"UFR"},0)</f>
        <v>1</v>
      </c>
      <c r="AI18" s="12">
        <f t="shared" si="8"/>
      </c>
      <c r="AJ18" s="12" t="b">
        <f ca="1" t="shared" si="9"/>
        <v>0</v>
      </c>
      <c r="AK18" s="12">
        <f t="shared" si="10"/>
      </c>
    </row>
    <row r="19" spans="1:37" s="34" customFormat="1" ht="12.75">
      <c r="A19" s="137">
        <v>161</v>
      </c>
      <c r="B19" s="138" t="s">
        <v>6</v>
      </c>
      <c r="C19" s="138" t="s">
        <v>3</v>
      </c>
      <c r="D19" s="190" t="s">
        <v>10</v>
      </c>
      <c r="E19" s="165"/>
      <c r="F19" s="32"/>
      <c r="G19" s="32"/>
      <c r="H19" s="104"/>
      <c r="I19" s="33"/>
      <c r="J19" s="32"/>
      <c r="K19" s="140">
        <f t="shared" si="0"/>
      </c>
      <c r="L19" s="33"/>
      <c r="M19" s="32"/>
      <c r="N19" s="141">
        <f t="shared" si="1"/>
      </c>
      <c r="O19" s="131"/>
      <c r="P19" s="85"/>
      <c r="Q19" s="85"/>
      <c r="R19" s="92"/>
      <c r="S19" s="92">
        <f t="shared" si="11"/>
      </c>
      <c r="T19" s="92"/>
      <c r="U19" s="92">
        <f t="shared" si="12"/>
      </c>
      <c r="V19" s="92"/>
      <c r="AA19" s="108"/>
      <c r="AC19" s="34">
        <f t="shared" si="4"/>
      </c>
      <c r="AD19" s="34">
        <f t="shared" si="5"/>
      </c>
      <c r="AE19" s="34">
        <f t="shared" si="6"/>
      </c>
      <c r="AF19" s="34">
        <f t="shared" si="7"/>
      </c>
      <c r="AH19" s="92">
        <f>MATCH(D19,{"OBB";"NDB";"SCHW";"OPF";"OFR";"MFR";"UFR"},0)</f>
        <v>1</v>
      </c>
      <c r="AI19" s="34">
        <f t="shared" si="8"/>
      </c>
      <c r="AJ19" s="34" t="b">
        <f ca="1" t="shared" si="9"/>
        <v>0</v>
      </c>
      <c r="AK19" s="34">
        <f t="shared" si="10"/>
      </c>
    </row>
    <row r="20" spans="1:37" s="12" customFormat="1" ht="12.75">
      <c r="A20" s="53">
        <v>201</v>
      </c>
      <c r="B20" s="54" t="s">
        <v>7</v>
      </c>
      <c r="C20" s="54" t="s">
        <v>2</v>
      </c>
      <c r="D20" s="55" t="s">
        <v>10</v>
      </c>
      <c r="E20" s="164" t="s">
        <v>81</v>
      </c>
      <c r="F20" s="10" t="s">
        <v>82</v>
      </c>
      <c r="G20" s="40" t="s">
        <v>158</v>
      </c>
      <c r="H20" s="102">
        <v>2002</v>
      </c>
      <c r="I20" s="11"/>
      <c r="J20" s="10"/>
      <c r="K20" s="6" t="str">
        <f t="shared" si="0"/>
        <v>Wetzel / ?</v>
      </c>
      <c r="L20" s="11"/>
      <c r="M20" s="10"/>
      <c r="N20" s="27" t="str">
        <f t="shared" si="1"/>
        <v>Wetzel / Schreiner</v>
      </c>
      <c r="O20" s="129" t="s">
        <v>54</v>
      </c>
      <c r="P20" s="78">
        <v>1860</v>
      </c>
      <c r="Q20" s="78">
        <v>2</v>
      </c>
      <c r="R20" s="90"/>
      <c r="S20" s="90">
        <f>IF(ISBLANK(I20),"",IF(ISBLANK(R20),MAX(R$50:R$73)+1,R20)+IF(ISBLANK(VLOOKUP(I20,Spieler,18,FALSE)),MAX(R$50:R$73)+1,VLOOKUP(I20,Spieler,18,FALSE)))</f>
      </c>
      <c r="T20" s="90"/>
      <c r="U20" s="90">
        <f>IF(ISBLANK(L20),"",IF(ISBLANK(R20),MAX(R$50:R$73)+1,R20)+IF(ISBLANK(VLOOKUP(L20,Spieler,18,FALSE)),MAX(R$74:R$97)+1,VLOOKUP(L20,Spieler,18,FALSE)))</f>
      </c>
      <c r="V20" s="90"/>
      <c r="AA20" s="18"/>
      <c r="AC20" s="12">
        <f t="shared" si="4"/>
      </c>
      <c r="AD20" s="12">
        <f t="shared" si="5"/>
      </c>
      <c r="AE20" s="12">
        <f t="shared" si="6"/>
      </c>
      <c r="AF20" s="12">
        <f t="shared" si="7"/>
      </c>
      <c r="AH20" s="90">
        <f>MATCH(D20,{"OBB";"NDB";"SCHW";"OPF";"OFR";"MFR";"UFR"},0)</f>
        <v>1</v>
      </c>
      <c r="AI20" s="12">
        <f t="shared" si="8"/>
      </c>
      <c r="AJ20" s="12" t="b">
        <f ca="1" t="shared" si="9"/>
        <v>1</v>
      </c>
      <c r="AK20" s="12">
        <f t="shared" si="10"/>
      </c>
    </row>
    <row r="21" spans="1:37" s="12" customFormat="1" ht="12.75">
      <c r="A21" s="53">
        <v>202</v>
      </c>
      <c r="B21" s="54" t="s">
        <v>7</v>
      </c>
      <c r="C21" s="54" t="s">
        <v>2</v>
      </c>
      <c r="D21" s="55" t="s">
        <v>10</v>
      </c>
      <c r="E21" s="164" t="s">
        <v>155</v>
      </c>
      <c r="F21" s="10" t="s">
        <v>156</v>
      </c>
      <c r="G21" s="40" t="s">
        <v>144</v>
      </c>
      <c r="H21" s="102">
        <v>2001</v>
      </c>
      <c r="I21" s="11"/>
      <c r="J21" s="10"/>
      <c r="K21" s="6" t="str">
        <f t="shared" si="0"/>
        <v>Deng / ?</v>
      </c>
      <c r="L21" s="11"/>
      <c r="M21" s="10"/>
      <c r="N21" s="27" t="str">
        <f t="shared" si="1"/>
        <v>Deng / ?</v>
      </c>
      <c r="O21" s="129" t="s">
        <v>60</v>
      </c>
      <c r="P21" s="78">
        <v>1720</v>
      </c>
      <c r="Q21" s="78">
        <v>11</v>
      </c>
      <c r="R21" s="90"/>
      <c r="S21" s="90">
        <f>IF(ISBLANK(I21),"",IF(ISBLANK(R21),MAX(R$50:R$73)+1,R21)+IF(ISBLANK(VLOOKUP(I21,Spieler,18,FALSE)),MAX(R$50:R$73)+1,VLOOKUP(I21,Spieler,18,FALSE)))</f>
      </c>
      <c r="T21" s="90"/>
      <c r="U21" s="90">
        <f>IF(ISBLANK(L21),"",IF(ISBLANK(R21),MAX(R$50:R$73)+1,R21)+IF(ISBLANK(VLOOKUP(L21,Spieler,18,FALSE)),MAX(R$74:R$97)+1,VLOOKUP(L21,Spieler,18,FALSE)))</f>
      </c>
      <c r="V21" s="90"/>
      <c r="AA21" s="18"/>
      <c r="AC21" s="12">
        <f t="shared" si="4"/>
      </c>
      <c r="AD21" s="12">
        <f t="shared" si="5"/>
      </c>
      <c r="AE21" s="12">
        <f t="shared" si="6"/>
      </c>
      <c r="AF21" s="12">
        <f t="shared" si="7"/>
      </c>
      <c r="AH21" s="90">
        <f>MATCH(D21,{"OBB";"NDB";"SCHW";"OPF";"OFR";"MFR";"UFR"},0)</f>
        <v>1</v>
      </c>
      <c r="AI21" s="12">
        <f t="shared" si="8"/>
      </c>
      <c r="AJ21" s="12" t="b">
        <f ca="1" t="shared" si="9"/>
        <v>1</v>
      </c>
      <c r="AK21" s="12">
        <f t="shared" si="10"/>
      </c>
    </row>
    <row r="22" spans="1:37" s="12" customFormat="1" ht="12.75">
      <c r="A22" s="53">
        <v>203</v>
      </c>
      <c r="B22" s="54" t="s">
        <v>7</v>
      </c>
      <c r="C22" s="54" t="s">
        <v>2</v>
      </c>
      <c r="D22" s="55" t="s">
        <v>10</v>
      </c>
      <c r="E22" s="164" t="s">
        <v>107</v>
      </c>
      <c r="F22" s="10" t="s">
        <v>108</v>
      </c>
      <c r="G22" s="40" t="s">
        <v>109</v>
      </c>
      <c r="H22" s="102">
        <v>2002</v>
      </c>
      <c r="I22" s="11"/>
      <c r="J22" s="10"/>
      <c r="K22" s="6" t="str">
        <f t="shared" si="0"/>
        <v>Longhino / ?</v>
      </c>
      <c r="L22" s="11"/>
      <c r="M22" s="10"/>
      <c r="N22" s="27" t="str">
        <f t="shared" si="1"/>
        <v>Longhino / ?</v>
      </c>
      <c r="O22" s="129" t="s">
        <v>189</v>
      </c>
      <c r="P22" s="78">
        <v>1635</v>
      </c>
      <c r="Q22" s="78">
        <v>14</v>
      </c>
      <c r="R22" s="90"/>
      <c r="S22" s="90">
        <f>IF(ISBLANK(I22),"",IF(ISBLANK(R22),MAX(R$50:R$73)+1,R22)+IF(ISBLANK(VLOOKUP(I22,Spieler,18,FALSE)),MAX(R$50:R$73)+1,VLOOKUP(I22,Spieler,18,FALSE)))</f>
      </c>
      <c r="T22" s="90"/>
      <c r="U22" s="90">
        <f>IF(ISBLANK(L22),"",IF(ISBLANK(R22),MAX(R$50:R$73)+1,R22)+IF(ISBLANK(VLOOKUP(L22,Spieler,18,FALSE)),MAX(R$74:R$97)+1,VLOOKUP(L22,Spieler,18,FALSE)))</f>
      </c>
      <c r="V22" s="90"/>
      <c r="AA22" s="18"/>
      <c r="AC22" s="12">
        <f t="shared" si="4"/>
      </c>
      <c r="AD22" s="12">
        <f t="shared" si="5"/>
      </c>
      <c r="AE22" s="12">
        <f t="shared" si="6"/>
      </c>
      <c r="AF22" s="12">
        <f t="shared" si="7"/>
      </c>
      <c r="AH22" s="90">
        <f>MATCH(D22,{"OBB";"NDB";"SCHW";"OPF";"OFR";"MFR";"UFR"},0)</f>
        <v>1</v>
      </c>
      <c r="AI22" s="12">
        <f t="shared" si="8"/>
      </c>
      <c r="AJ22" s="12" t="b">
        <f ca="1" t="shared" si="9"/>
        <v>1</v>
      </c>
      <c r="AK22" s="12">
        <f t="shared" si="10"/>
      </c>
    </row>
    <row r="23" spans="1:37" s="12" customFormat="1" ht="12.75">
      <c r="A23" s="53">
        <v>204</v>
      </c>
      <c r="B23" s="54" t="s">
        <v>7</v>
      </c>
      <c r="C23" s="54" t="s">
        <v>2</v>
      </c>
      <c r="D23" s="55" t="s">
        <v>10</v>
      </c>
      <c r="E23" s="164"/>
      <c r="F23" s="10"/>
      <c r="G23" s="40"/>
      <c r="H23" s="102"/>
      <c r="I23" s="11"/>
      <c r="J23" s="10"/>
      <c r="K23" s="6">
        <f t="shared" si="0"/>
      </c>
      <c r="L23" s="11"/>
      <c r="M23" s="10"/>
      <c r="N23" s="27">
        <f t="shared" si="1"/>
      </c>
      <c r="O23" s="129" t="s">
        <v>190</v>
      </c>
      <c r="P23" s="78"/>
      <c r="Q23" s="78"/>
      <c r="R23" s="90"/>
      <c r="S23" s="90">
        <f>IF(ISBLANK(I23),"",IF(ISBLANK(R23),MAX(R$50:R$73)+1,R23)+IF(ISBLANK(VLOOKUP(I23,Spieler,18,FALSE)),MAX(R$50:R$73)+1,VLOOKUP(I23,Spieler,18,FALSE)))</f>
      </c>
      <c r="T23" s="90"/>
      <c r="U23" s="90">
        <f>IF(ISBLANK(L23),"",IF(ISBLANK(R23),MAX(R$50:R$73)+1,R23)+IF(ISBLANK(VLOOKUP(L23,Spieler,18,FALSE)),MAX(R$74:R$97)+1,VLOOKUP(L23,Spieler,18,FALSE)))</f>
      </c>
      <c r="V23" s="90"/>
      <c r="AA23" s="18"/>
      <c r="AC23" s="12">
        <f t="shared" si="4"/>
      </c>
      <c r="AD23" s="12">
        <f t="shared" si="5"/>
      </c>
      <c r="AE23" s="12">
        <f t="shared" si="6"/>
      </c>
      <c r="AF23" s="12">
        <f t="shared" si="7"/>
      </c>
      <c r="AH23" s="90">
        <f>MATCH(D23,{"OBB";"NDB";"SCHW";"OPF";"OFR";"MFR";"UFR"},0)</f>
        <v>1</v>
      </c>
      <c r="AI23" s="12">
        <f t="shared" si="8"/>
      </c>
      <c r="AJ23" s="12" t="b">
        <f ca="1" t="shared" si="9"/>
        <v>0</v>
      </c>
      <c r="AK23" s="12">
        <f t="shared" si="10"/>
      </c>
    </row>
    <row r="24" spans="1:37" s="12" customFormat="1" ht="12.75">
      <c r="A24" s="53">
        <v>205</v>
      </c>
      <c r="B24" s="54" t="s">
        <v>7</v>
      </c>
      <c r="C24" s="54" t="s">
        <v>2</v>
      </c>
      <c r="D24" s="55" t="s">
        <v>10</v>
      </c>
      <c r="E24" s="164"/>
      <c r="F24" s="10"/>
      <c r="G24" s="10"/>
      <c r="H24" s="102"/>
      <c r="I24" s="11"/>
      <c r="J24" s="10"/>
      <c r="K24" s="6">
        <f t="shared" si="0"/>
      </c>
      <c r="L24" s="11"/>
      <c r="M24" s="10"/>
      <c r="N24" s="27">
        <f t="shared" si="1"/>
      </c>
      <c r="O24" s="129"/>
      <c r="P24" s="78"/>
      <c r="Q24" s="78"/>
      <c r="R24" s="90"/>
      <c r="S24" s="90">
        <f>IF(ISBLANK(I24),"",IF(ISBLANK(R24),MAX(R$50:R$73)+1,R24)+IF(ISBLANK(VLOOKUP(I24,Spieler,18,FALSE)),MAX(R$50:R$73)+1,VLOOKUP(I24,Spieler,18,FALSE)))</f>
      </c>
      <c r="T24" s="90"/>
      <c r="U24" s="90">
        <f>IF(ISBLANK(L24),"",IF(ISBLANK(R24),MAX(R$50:R$73)+1,R24)+IF(ISBLANK(VLOOKUP(L24,Spieler,18,FALSE)),MAX(R$74:R$97)+1,VLOOKUP(L24,Spieler,18,FALSE)))</f>
      </c>
      <c r="V24" s="90"/>
      <c r="AA24" s="18"/>
      <c r="AC24" s="12">
        <f t="shared" si="4"/>
      </c>
      <c r="AD24" s="12">
        <f t="shared" si="5"/>
      </c>
      <c r="AE24" s="12">
        <f t="shared" si="6"/>
      </c>
      <c r="AF24" s="12">
        <f t="shared" si="7"/>
      </c>
      <c r="AH24" s="90">
        <f>MATCH(D24,{"OBB";"NDB";"SCHW";"OPF";"OFR";"MFR";"UFR"},0)</f>
        <v>1</v>
      </c>
      <c r="AI24" s="12">
        <f t="shared" si="8"/>
      </c>
      <c r="AJ24" s="12" t="b">
        <f ca="1" t="shared" si="9"/>
        <v>0</v>
      </c>
      <c r="AK24" s="12">
        <f t="shared" si="10"/>
      </c>
    </row>
    <row r="25" spans="1:37" s="161" customFormat="1" ht="12.75">
      <c r="A25" s="150">
        <v>251</v>
      </c>
      <c r="B25" s="151" t="s">
        <v>7</v>
      </c>
      <c r="C25" s="151" t="s">
        <v>3</v>
      </c>
      <c r="D25" s="152" t="s">
        <v>10</v>
      </c>
      <c r="E25" s="170" t="s">
        <v>95</v>
      </c>
      <c r="F25" s="153" t="s">
        <v>101</v>
      </c>
      <c r="G25" s="153" t="s">
        <v>41</v>
      </c>
      <c r="H25" s="154">
        <v>2004</v>
      </c>
      <c r="I25" s="155"/>
      <c r="J25" s="153"/>
      <c r="K25" s="156" t="str">
        <f t="shared" si="0"/>
        <v>Pranjkovic / Deichert</v>
      </c>
      <c r="L25" s="155"/>
      <c r="M25" s="153"/>
      <c r="N25" s="157" t="str">
        <f t="shared" si="1"/>
        <v>Pranjkovic / ?</v>
      </c>
      <c r="O25" s="158" t="s">
        <v>56</v>
      </c>
      <c r="P25" s="159">
        <v>1471</v>
      </c>
      <c r="Q25" s="159">
        <v>9</v>
      </c>
      <c r="R25" s="160"/>
      <c r="S25" s="160">
        <f>IF(ISBLANK(I25),"",IF(ISBLANK(R25),MAX(R$74:R$97)+1,R25)+IF(ISBLANK(VLOOKUP(I25,Spieler,18,FALSE)),MAX(R$74:R$97)+1,VLOOKUP(I25,Spieler,18,FALSE)))</f>
      </c>
      <c r="T25" s="160"/>
      <c r="U25" s="160">
        <f>IF(ISBLANK(L25),"",IF(ISBLANK(R25),MAX(R$74:R$97)+1,R25)+IF(ISBLANK(VLOOKUP(L25,Spieler,18,FALSE)),MAX(R$50:R$73)+1,VLOOKUP(L25,Spieler,18,FALSE)))</f>
      </c>
      <c r="V25" s="160"/>
      <c r="AA25" s="162"/>
      <c r="AC25" s="161">
        <f t="shared" si="4"/>
      </c>
      <c r="AD25" s="161">
        <f t="shared" si="5"/>
      </c>
      <c r="AE25" s="161">
        <f t="shared" si="6"/>
      </c>
      <c r="AF25" s="161">
        <f t="shared" si="7"/>
      </c>
      <c r="AH25" s="160">
        <f>MATCH(D25,{"OBB";"NDB";"SCHW";"OPF";"OFR";"MFR";"UFR"},0)</f>
        <v>1</v>
      </c>
      <c r="AI25" s="161">
        <f t="shared" si="8"/>
      </c>
      <c r="AJ25" s="161" t="b">
        <f ca="1" t="shared" si="9"/>
        <v>1</v>
      </c>
      <c r="AK25" s="161">
        <f t="shared" si="10"/>
      </c>
    </row>
    <row r="26" spans="1:37" s="12" customFormat="1" ht="12.75">
      <c r="A26" s="56">
        <v>252</v>
      </c>
      <c r="B26" s="57" t="s">
        <v>7</v>
      </c>
      <c r="C26" s="57" t="s">
        <v>3</v>
      </c>
      <c r="D26" s="58" t="s">
        <v>10</v>
      </c>
      <c r="E26" s="164" t="s">
        <v>89</v>
      </c>
      <c r="F26" s="10" t="s">
        <v>73</v>
      </c>
      <c r="G26" s="10" t="s">
        <v>25</v>
      </c>
      <c r="H26" s="102">
        <v>2002</v>
      </c>
      <c r="I26" s="11"/>
      <c r="J26" s="10"/>
      <c r="K26" s="7" t="str">
        <f t="shared" si="0"/>
        <v>Bruch / ?</v>
      </c>
      <c r="L26" s="11"/>
      <c r="M26" s="10"/>
      <c r="N26" s="28" t="str">
        <f t="shared" si="1"/>
        <v>Bruch / ?</v>
      </c>
      <c r="O26" s="129" t="s">
        <v>59</v>
      </c>
      <c r="P26" s="78">
        <v>1341</v>
      </c>
      <c r="Q26" s="78">
        <v>16</v>
      </c>
      <c r="R26" s="90"/>
      <c r="S26" s="90">
        <f>IF(ISBLANK(I26),"",IF(ISBLANK(R26),MAX(R$74:R$97)+1,R26)+IF(ISBLANK(VLOOKUP(I26,Spieler,18,FALSE)),MAX(R$74:R$97)+1,VLOOKUP(I26,Spieler,18,FALSE)))</f>
      </c>
      <c r="T26" s="90"/>
      <c r="U26" s="90">
        <f>IF(ISBLANK(L26),"",IF(ISBLANK(R26),MAX(R$74:R$97)+1,R26)+IF(ISBLANK(VLOOKUP(L26,Spieler,18,FALSE)),MAX(R$50:R$73)+1,VLOOKUP(L26,Spieler,18,FALSE)))</f>
      </c>
      <c r="V26" s="90"/>
      <c r="AA26" s="18"/>
      <c r="AC26" s="12">
        <f t="shared" si="4"/>
      </c>
      <c r="AD26" s="12">
        <f t="shared" si="5"/>
      </c>
      <c r="AE26" s="12">
        <f t="shared" si="6"/>
      </c>
      <c r="AF26" s="12">
        <f t="shared" si="7"/>
      </c>
      <c r="AH26" s="90">
        <f>MATCH(D26,{"OBB";"NDB";"SCHW";"OPF";"OFR";"MFR";"UFR"},0)</f>
        <v>1</v>
      </c>
      <c r="AI26" s="12">
        <f t="shared" si="8"/>
      </c>
      <c r="AJ26" s="12" t="b">
        <f ca="1" t="shared" si="9"/>
        <v>1</v>
      </c>
      <c r="AK26" s="12">
        <f t="shared" si="10"/>
      </c>
    </row>
    <row r="27" spans="1:37" s="12" customFormat="1" ht="12.75">
      <c r="A27" s="56">
        <v>253</v>
      </c>
      <c r="B27" s="57" t="s">
        <v>7</v>
      </c>
      <c r="C27" s="57" t="s">
        <v>3</v>
      </c>
      <c r="D27" s="58" t="s">
        <v>10</v>
      </c>
      <c r="E27" s="164" t="s">
        <v>89</v>
      </c>
      <c r="F27" s="10" t="s">
        <v>100</v>
      </c>
      <c r="G27" s="10" t="s">
        <v>25</v>
      </c>
      <c r="H27" s="102">
        <v>2002</v>
      </c>
      <c r="I27" s="11"/>
      <c r="J27" s="10"/>
      <c r="K27" s="7" t="str">
        <f t="shared" si="0"/>
        <v>Bruch / ?</v>
      </c>
      <c r="L27" s="11"/>
      <c r="M27" s="10"/>
      <c r="N27" s="28" t="str">
        <f t="shared" si="1"/>
        <v>Bruch / ?</v>
      </c>
      <c r="O27" s="129" t="s">
        <v>58</v>
      </c>
      <c r="P27" s="78">
        <v>1382</v>
      </c>
      <c r="Q27" s="78">
        <v>11</v>
      </c>
      <c r="R27" s="90"/>
      <c r="S27" s="90">
        <f>IF(ISBLANK(I27),"",IF(ISBLANK(R27),MAX(R$74:R$97)+1,R27)+IF(ISBLANK(VLOOKUP(I27,Spieler,18,FALSE)),MAX(R$74:R$97)+1,VLOOKUP(I27,Spieler,18,FALSE)))</f>
      </c>
      <c r="T27" s="90"/>
      <c r="U27" s="90">
        <f>IF(ISBLANK(L27),"",IF(ISBLANK(R27),MAX(R$74:R$97)+1,R27)+IF(ISBLANK(VLOOKUP(L27,Spieler,18,FALSE)),MAX(R$50:R$73)+1,VLOOKUP(L27,Spieler,18,FALSE)))</f>
      </c>
      <c r="V27" s="90"/>
      <c r="AA27" s="18"/>
      <c r="AC27" s="12">
        <f t="shared" si="4"/>
      </c>
      <c r="AD27" s="12">
        <f t="shared" si="5"/>
      </c>
      <c r="AE27" s="12">
        <f t="shared" si="6"/>
      </c>
      <c r="AF27" s="12">
        <f t="shared" si="7"/>
      </c>
      <c r="AH27" s="90">
        <f>MATCH(D27,{"OBB";"NDB";"SCHW";"OPF";"OFR";"MFR";"UFR"},0)</f>
        <v>1</v>
      </c>
      <c r="AI27" s="12">
        <f t="shared" si="8"/>
      </c>
      <c r="AJ27" s="12" t="b">
        <f ca="1" t="shared" si="9"/>
        <v>1</v>
      </c>
      <c r="AK27" s="12">
        <f t="shared" si="10"/>
      </c>
    </row>
    <row r="28" spans="1:37" s="12" customFormat="1" ht="12.75">
      <c r="A28" s="56">
        <v>254</v>
      </c>
      <c r="B28" s="57" t="s">
        <v>7</v>
      </c>
      <c r="C28" s="57" t="s">
        <v>3</v>
      </c>
      <c r="D28" s="58" t="s">
        <v>10</v>
      </c>
      <c r="E28" s="164"/>
      <c r="F28" s="10"/>
      <c r="G28" s="10"/>
      <c r="H28" s="102"/>
      <c r="I28" s="11"/>
      <c r="J28" s="10"/>
      <c r="K28" s="7">
        <f t="shared" si="0"/>
      </c>
      <c r="L28" s="11"/>
      <c r="M28" s="10"/>
      <c r="N28" s="28">
        <f t="shared" si="1"/>
      </c>
      <c r="O28" s="129" t="s">
        <v>199</v>
      </c>
      <c r="P28" s="78"/>
      <c r="Q28" s="78"/>
      <c r="R28" s="90"/>
      <c r="S28" s="90">
        <f>IF(ISBLANK(I28),"",IF(ISBLANK(R28),MAX(R$74:R$97)+1,R28)+IF(ISBLANK(VLOOKUP(I28,Spieler,18,FALSE)),MAX(R$74:R$97)+1,VLOOKUP(I28,Spieler,18,FALSE)))</f>
      </c>
      <c r="T28" s="90"/>
      <c r="U28" s="90">
        <f>IF(ISBLANK(L28),"",IF(ISBLANK(R28),MAX(R$74:R$97)+1,R28)+IF(ISBLANK(VLOOKUP(L28,Spieler,18,FALSE)),MAX(R$50:R$73)+1,VLOOKUP(L28,Spieler,18,FALSE)))</f>
      </c>
      <c r="V28" s="90"/>
      <c r="AA28" s="18"/>
      <c r="AC28" s="12">
        <f t="shared" si="4"/>
      </c>
      <c r="AD28" s="12">
        <f t="shared" si="5"/>
      </c>
      <c r="AE28" s="12">
        <f t="shared" si="6"/>
      </c>
      <c r="AF28" s="12">
        <f t="shared" si="7"/>
      </c>
      <c r="AH28" s="90">
        <f>MATCH(D28,{"OBB";"NDB";"SCHW";"OPF";"OFR";"MFR";"UFR"},0)</f>
        <v>1</v>
      </c>
      <c r="AI28" s="12">
        <f t="shared" si="8"/>
      </c>
      <c r="AJ28" s="12" t="b">
        <f ca="1" t="shared" si="9"/>
        <v>0</v>
      </c>
      <c r="AK28" s="12">
        <f t="shared" si="10"/>
      </c>
    </row>
    <row r="29" spans="1:37" s="12" customFormat="1" ht="12.75">
      <c r="A29" s="56">
        <v>255</v>
      </c>
      <c r="B29" s="57" t="s">
        <v>7</v>
      </c>
      <c r="C29" s="57" t="s">
        <v>3</v>
      </c>
      <c r="D29" s="58" t="s">
        <v>10</v>
      </c>
      <c r="E29" s="164"/>
      <c r="F29" s="10"/>
      <c r="G29" s="10"/>
      <c r="H29" s="102"/>
      <c r="I29" s="11"/>
      <c r="J29" s="10"/>
      <c r="K29" s="7">
        <f t="shared" si="0"/>
      </c>
      <c r="L29" s="11"/>
      <c r="M29" s="10"/>
      <c r="N29" s="28">
        <f t="shared" si="1"/>
      </c>
      <c r="O29" s="129"/>
      <c r="P29" s="78"/>
      <c r="Q29" s="78"/>
      <c r="R29" s="90"/>
      <c r="S29" s="90">
        <f>IF(ISBLANK(I29),"",IF(ISBLANK(R29),MAX(R$74:R$97)+1,R29)+IF(ISBLANK(VLOOKUP(I29,Spieler,18,FALSE)),MAX(R$74:R$97)+1,VLOOKUP(I29,Spieler,18,FALSE)))</f>
      </c>
      <c r="T29" s="90"/>
      <c r="U29" s="90">
        <f>IF(ISBLANK(L29),"",IF(ISBLANK(R29),MAX(R$74:R$97)+1,R29)+IF(ISBLANK(VLOOKUP(L29,Spieler,18,FALSE)),MAX(R$50:R$73)+1,VLOOKUP(L29,Spieler,18,FALSE)))</f>
      </c>
      <c r="V29" s="90"/>
      <c r="AA29" s="18"/>
      <c r="AC29" s="12">
        <f t="shared" si="4"/>
      </c>
      <c r="AD29" s="12">
        <f t="shared" si="5"/>
      </c>
      <c r="AE29" s="12">
        <f t="shared" si="6"/>
      </c>
      <c r="AF29" s="12">
        <f t="shared" si="7"/>
      </c>
      <c r="AH29" s="90">
        <f>MATCH(D29,{"OBB";"NDB";"SCHW";"OPF";"OFR";"MFR";"UFR"},0)</f>
        <v>1</v>
      </c>
      <c r="AI29" s="12">
        <f t="shared" si="8"/>
      </c>
      <c r="AJ29" s="12" t="b">
        <f ca="1" t="shared" si="9"/>
        <v>0</v>
      </c>
      <c r="AK29" s="12">
        <f t="shared" si="10"/>
      </c>
    </row>
    <row r="30" spans="1:37" s="115" customFormat="1" ht="12.75">
      <c r="A30" s="187">
        <v>301</v>
      </c>
      <c r="B30" s="188" t="s">
        <v>8</v>
      </c>
      <c r="C30" s="188" t="s">
        <v>2</v>
      </c>
      <c r="D30" s="189" t="s">
        <v>10</v>
      </c>
      <c r="E30" s="169" t="s">
        <v>92</v>
      </c>
      <c r="F30" s="110" t="s">
        <v>97</v>
      </c>
      <c r="G30" s="110" t="s">
        <v>41</v>
      </c>
      <c r="H30" s="111">
        <v>2004</v>
      </c>
      <c r="I30" s="112"/>
      <c r="J30" s="110"/>
      <c r="K30" s="193" t="str">
        <f t="shared" si="0"/>
        <v>Hollo / ?</v>
      </c>
      <c r="L30" s="112"/>
      <c r="M30" s="110"/>
      <c r="N30" s="194" t="str">
        <f t="shared" si="1"/>
        <v>Hollo / ?</v>
      </c>
      <c r="O30" s="132" t="s">
        <v>103</v>
      </c>
      <c r="P30" s="113">
        <v>1803</v>
      </c>
      <c r="Q30" s="113">
        <v>1</v>
      </c>
      <c r="R30" s="114"/>
      <c r="S30" s="114">
        <f aca="true" t="shared" si="13" ref="S30:S36">IF(ISBLANK(I30),"",IF(ISBLANK(R30),MAX(R$98:R$129)+1,R30)+IF(ISBLANK(VLOOKUP(I30,Spieler,18,FALSE)),MAX(R$98:R$129)+1,VLOOKUP(I30,Spieler,18,FALSE)))</f>
      </c>
      <c r="T30" s="114"/>
      <c r="U30" s="114">
        <f aca="true" t="shared" si="14" ref="U30:U36">IF(ISBLANK(L30),"",IF(ISBLANK(R30),MAX(R$98:R$129)+1,R30)+IF(ISBLANK(VLOOKUP(L30,Spieler,18,FALSE)),MAX(R$130:R$161)+1,VLOOKUP(L30,Spieler,18,FALSE)))</f>
      </c>
      <c r="V30" s="114"/>
      <c r="AA30" s="116"/>
      <c r="AC30" s="115">
        <f t="shared" si="4"/>
      </c>
      <c r="AD30" s="115">
        <f t="shared" si="5"/>
      </c>
      <c r="AE30" s="115">
        <f t="shared" si="6"/>
      </c>
      <c r="AF30" s="115">
        <f t="shared" si="7"/>
      </c>
      <c r="AH30" s="114">
        <f>MATCH(D30,{"OBB";"NDB";"SCHW";"OPF";"OFR";"MFR";"UFR"},0)</f>
        <v>1</v>
      </c>
      <c r="AI30" s="115">
        <f t="shared" si="8"/>
      </c>
      <c r="AJ30" s="115" t="b">
        <f ca="1" t="shared" si="9"/>
        <v>1</v>
      </c>
      <c r="AK30" s="115">
        <f t="shared" si="10"/>
      </c>
    </row>
    <row r="31" spans="1:37" s="12" customFormat="1" ht="12.75">
      <c r="A31" s="59">
        <v>302</v>
      </c>
      <c r="B31" s="60" t="s">
        <v>8</v>
      </c>
      <c r="C31" s="60" t="s">
        <v>2</v>
      </c>
      <c r="D31" s="61" t="s">
        <v>10</v>
      </c>
      <c r="E31" s="164" t="s">
        <v>83</v>
      </c>
      <c r="F31" s="10" t="s">
        <v>84</v>
      </c>
      <c r="G31" s="10" t="s">
        <v>46</v>
      </c>
      <c r="H31" s="102">
        <v>2003</v>
      </c>
      <c r="I31" s="11"/>
      <c r="J31" s="10"/>
      <c r="K31" s="8" t="str">
        <f t="shared" si="0"/>
        <v>Sampakidis / ?</v>
      </c>
      <c r="L31" s="11"/>
      <c r="M31" s="10"/>
      <c r="N31" s="29" t="str">
        <f t="shared" si="1"/>
        <v>Sampakidis / ?</v>
      </c>
      <c r="O31" s="129" t="s">
        <v>103</v>
      </c>
      <c r="P31" s="78">
        <v>1727</v>
      </c>
      <c r="Q31" s="78">
        <v>3</v>
      </c>
      <c r="R31" s="90"/>
      <c r="S31" s="90">
        <f t="shared" si="13"/>
      </c>
      <c r="T31" s="90"/>
      <c r="U31" s="90">
        <f t="shared" si="14"/>
      </c>
      <c r="V31" s="90"/>
      <c r="AA31" s="18"/>
      <c r="AC31" s="12">
        <f t="shared" si="4"/>
      </c>
      <c r="AD31" s="12">
        <f t="shared" si="5"/>
      </c>
      <c r="AE31" s="12">
        <f t="shared" si="6"/>
      </c>
      <c r="AF31" s="12">
        <f t="shared" si="7"/>
      </c>
      <c r="AH31" s="90">
        <f>MATCH(D31,{"OBB";"NDB";"SCHW";"OPF";"OFR";"MFR";"UFR"},0)</f>
        <v>1</v>
      </c>
      <c r="AI31" s="12">
        <f t="shared" si="8"/>
      </c>
      <c r="AJ31" s="12" t="b">
        <f ca="1" t="shared" si="9"/>
        <v>1</v>
      </c>
      <c r="AK31" s="12">
        <f t="shared" si="10"/>
      </c>
    </row>
    <row r="32" spans="1:37" s="12" customFormat="1" ht="12.75">
      <c r="A32" s="59">
        <v>303</v>
      </c>
      <c r="B32" s="60" t="s">
        <v>8</v>
      </c>
      <c r="C32" s="60" t="s">
        <v>2</v>
      </c>
      <c r="D32" s="61" t="s">
        <v>10</v>
      </c>
      <c r="E32" s="164"/>
      <c r="F32" s="10"/>
      <c r="G32" s="10"/>
      <c r="H32" s="102"/>
      <c r="I32" s="11"/>
      <c r="J32" s="10"/>
      <c r="K32" s="8">
        <f t="shared" si="0"/>
      </c>
      <c r="L32" s="11"/>
      <c r="M32" s="10"/>
      <c r="N32" s="29">
        <f t="shared" si="1"/>
      </c>
      <c r="O32" s="129" t="s">
        <v>217</v>
      </c>
      <c r="P32" s="78"/>
      <c r="Q32" s="78"/>
      <c r="R32" s="90"/>
      <c r="S32" s="90">
        <f t="shared" si="13"/>
      </c>
      <c r="T32" s="90"/>
      <c r="U32" s="90">
        <f t="shared" si="14"/>
      </c>
      <c r="V32" s="90"/>
      <c r="AA32" s="18"/>
      <c r="AC32" s="12">
        <f t="shared" si="4"/>
      </c>
      <c r="AD32" s="12">
        <f t="shared" si="5"/>
      </c>
      <c r="AE32" s="12">
        <f t="shared" si="6"/>
      </c>
      <c r="AF32" s="12">
        <f t="shared" si="7"/>
      </c>
      <c r="AH32" s="90">
        <f>MATCH(D32,{"OBB";"NDB";"SCHW";"OPF";"OFR";"MFR";"UFR"},0)</f>
        <v>1</v>
      </c>
      <c r="AI32" s="12">
        <f t="shared" si="8"/>
      </c>
      <c r="AJ32" s="12" t="b">
        <f ca="1" t="shared" si="9"/>
        <v>0</v>
      </c>
      <c r="AK32" s="12">
        <f t="shared" si="10"/>
      </c>
    </row>
    <row r="33" spans="1:37" s="12" customFormat="1" ht="12.75">
      <c r="A33" s="59">
        <v>304</v>
      </c>
      <c r="B33" s="60" t="s">
        <v>8</v>
      </c>
      <c r="C33" s="60" t="s">
        <v>2</v>
      </c>
      <c r="D33" s="61" t="s">
        <v>10</v>
      </c>
      <c r="E33" s="164"/>
      <c r="F33" s="10"/>
      <c r="G33" s="10"/>
      <c r="H33" s="102"/>
      <c r="I33" s="11"/>
      <c r="J33" s="10"/>
      <c r="K33" s="8">
        <f t="shared" si="0"/>
      </c>
      <c r="L33" s="11"/>
      <c r="M33" s="10"/>
      <c r="N33" s="29">
        <f t="shared" si="1"/>
      </c>
      <c r="O33" s="129"/>
      <c r="P33" s="78"/>
      <c r="Q33" s="78"/>
      <c r="R33" s="90"/>
      <c r="S33" s="90">
        <f t="shared" si="13"/>
      </c>
      <c r="T33" s="90"/>
      <c r="U33" s="90">
        <f t="shared" si="14"/>
      </c>
      <c r="V33" s="90"/>
      <c r="AA33" s="18"/>
      <c r="AC33" s="12">
        <f t="shared" si="4"/>
      </c>
      <c r="AD33" s="12">
        <f t="shared" si="5"/>
      </c>
      <c r="AE33" s="12">
        <f t="shared" si="6"/>
      </c>
      <c r="AF33" s="12">
        <f t="shared" si="7"/>
      </c>
      <c r="AH33" s="90">
        <f>MATCH(D33,{"OBB";"NDB";"SCHW";"OPF";"OFR";"MFR";"UFR"},0)</f>
        <v>1</v>
      </c>
      <c r="AI33" s="12">
        <f t="shared" si="8"/>
      </c>
      <c r="AJ33" s="12" t="b">
        <f ca="1" t="shared" si="9"/>
        <v>0</v>
      </c>
      <c r="AK33" s="12">
        <f t="shared" si="10"/>
      </c>
    </row>
    <row r="34" spans="1:37" s="12" customFormat="1" ht="12.75">
      <c r="A34" s="59">
        <v>305</v>
      </c>
      <c r="B34" s="60" t="s">
        <v>8</v>
      </c>
      <c r="C34" s="60" t="s">
        <v>2</v>
      </c>
      <c r="D34" s="61" t="s">
        <v>10</v>
      </c>
      <c r="E34" s="164"/>
      <c r="F34" s="10"/>
      <c r="G34" s="10"/>
      <c r="H34" s="102"/>
      <c r="I34" s="11"/>
      <c r="J34" s="10"/>
      <c r="K34" s="8">
        <f aca="true" t="shared" si="15" ref="K34:K65">IF(E34="","",IF(I34=0,IF(J34="",IF(COUNTIF(DpStartnr,"="&amp;A34)&lt;&gt;1,E34&amp;" / ?",IF(INDEX(Nachname,MATCH(A34,DpStartnr,0),1)="",E34&amp;" / ?",E34&amp;" / "&amp;INDEX(Nachname,MATCH(A34,DpStartnr,0),1))),E34&amp;" / "&amp;J34),IF(VLOOKUP(I34,Spieler,5,FALSE)="",E34&amp;" / "&amp;I34,E34&amp;" / "&amp;VLOOKUP(I34,Spieler,5,FALSE))))</f>
      </c>
      <c r="L34" s="11"/>
      <c r="M34" s="10"/>
      <c r="N34" s="29">
        <f aca="true" t="shared" si="16" ref="N34:N65">IF(E34="","",IF(L34=0,IF(M34="",IF(COUNTIF(MpStartnr,"="&amp;A34)&lt;&gt;1,E34&amp;" / ?",IF(INDEX(Nachname,MATCH(A34,MpStartnr,0),1)="",E34&amp;" / ?",E34&amp;" / "&amp;INDEX(Nachname,MATCH(A34,MpStartnr,0),1))),E34&amp;" / "&amp;M34),IF(VLOOKUP(L34,Spieler,5,FALSE)="",E34&amp;" / "&amp;L34,E34&amp;" / "&amp;VLOOKUP(L34,Spieler,5,FALSE))))</f>
      </c>
      <c r="O34" s="129"/>
      <c r="P34" s="78"/>
      <c r="Q34" s="78"/>
      <c r="R34" s="90"/>
      <c r="S34" s="90">
        <f t="shared" si="13"/>
      </c>
      <c r="T34" s="90"/>
      <c r="U34" s="90">
        <f t="shared" si="14"/>
      </c>
      <c r="V34" s="90"/>
      <c r="AA34" s="18"/>
      <c r="AC34" s="12">
        <f aca="true" t="shared" si="17" ref="AC34:AC65">IF(OR(ISBLANK(E34),ISBLANK(X34)),"",(X34=E34))</f>
      </c>
      <c r="AD34" s="12">
        <f aca="true" t="shared" si="18" ref="AD34:AD65">IF(OR(ISBLANK(F34),ISBLANK(Y34)),"",(Y34=F34))</f>
      </c>
      <c r="AE34" s="12">
        <f aca="true" t="shared" si="19" ref="AE34:AE65">IF(OR(ISBLANK(G34),ISBLANK(Z34)),"",(Z34=G34))</f>
      </c>
      <c r="AF34" s="12">
        <f aca="true" t="shared" si="20" ref="AF34:AF65">IF(OR(ISBLANK(H34),ISBLANK(AA34)),"",(AA34=H34))</f>
      </c>
      <c r="AH34" s="90">
        <f>MATCH(D34,{"OBB";"NDB";"SCHW";"OPF";"OFR";"MFR";"UFR"},0)</f>
        <v>1</v>
      </c>
      <c r="AI34" s="12">
        <f aca="true" t="shared" si="21" ref="AI34:AI65">IF(A34=I34,"x","")</f>
      </c>
      <c r="AJ34" s="12" t="b">
        <f aca="true" ca="1" t="shared" si="22" ref="AJ34:AJ65">AND(H34&lt;=YEAR(TODAY()),H34&gt;=1900)</f>
        <v>0</v>
      </c>
      <c r="AK34" s="12">
        <f aca="true" t="shared" si="23" ref="AK34:AK65">IF(A34=L34,"x","")</f>
      </c>
    </row>
    <row r="35" spans="1:37" s="12" customFormat="1" ht="12.75">
      <c r="A35" s="59">
        <v>306</v>
      </c>
      <c r="B35" s="60" t="s">
        <v>8</v>
      </c>
      <c r="C35" s="60" t="s">
        <v>2</v>
      </c>
      <c r="D35" s="61" t="s">
        <v>10</v>
      </c>
      <c r="E35" s="164" t="s">
        <v>209</v>
      </c>
      <c r="F35" s="10" t="s">
        <v>210</v>
      </c>
      <c r="G35" s="10" t="s">
        <v>212</v>
      </c>
      <c r="H35" s="102">
        <v>2005</v>
      </c>
      <c r="I35" s="11"/>
      <c r="J35" s="10"/>
      <c r="K35" s="8" t="str">
        <f t="shared" si="15"/>
        <v>Ruffing / ?</v>
      </c>
      <c r="L35" s="11"/>
      <c r="M35" s="10"/>
      <c r="N35" s="29" t="str">
        <f t="shared" si="16"/>
        <v>Ruffing / ?</v>
      </c>
      <c r="O35" s="129" t="s">
        <v>123</v>
      </c>
      <c r="P35" s="78">
        <v>1293</v>
      </c>
      <c r="Q35" s="78">
        <v>26</v>
      </c>
      <c r="R35" s="90"/>
      <c r="S35" s="90">
        <f t="shared" si="13"/>
      </c>
      <c r="T35" s="90"/>
      <c r="U35" s="90">
        <f t="shared" si="14"/>
      </c>
      <c r="V35" s="90"/>
      <c r="AA35" s="18"/>
      <c r="AC35" s="12">
        <f t="shared" si="17"/>
      </c>
      <c r="AD35" s="12">
        <f t="shared" si="18"/>
      </c>
      <c r="AE35" s="12">
        <f t="shared" si="19"/>
      </c>
      <c r="AF35" s="12">
        <f t="shared" si="20"/>
      </c>
      <c r="AH35" s="90">
        <f>MATCH(D35,{"OBB";"NDB";"SCHW";"OPF";"OFR";"MFR";"UFR"},0)</f>
        <v>1</v>
      </c>
      <c r="AI35" s="12">
        <f t="shared" si="21"/>
      </c>
      <c r="AJ35" s="12" t="b">
        <f ca="1" t="shared" si="22"/>
        <v>1</v>
      </c>
      <c r="AK35" s="12">
        <f t="shared" si="23"/>
      </c>
    </row>
    <row r="36" spans="1:37" s="12" customFormat="1" ht="12.75">
      <c r="A36" s="59">
        <v>307</v>
      </c>
      <c r="B36" s="60" t="s">
        <v>8</v>
      </c>
      <c r="C36" s="60" t="s">
        <v>2</v>
      </c>
      <c r="D36" s="61" t="s">
        <v>10</v>
      </c>
      <c r="E36" s="166" t="s">
        <v>211</v>
      </c>
      <c r="F36" s="10" t="s">
        <v>100</v>
      </c>
      <c r="G36" s="10" t="s">
        <v>41</v>
      </c>
      <c r="H36" s="102">
        <v>2006</v>
      </c>
      <c r="I36" s="11"/>
      <c r="J36" s="10"/>
      <c r="K36" s="8" t="str">
        <f t="shared" si="15"/>
        <v>Kraus / ?</v>
      </c>
      <c r="L36" s="11"/>
      <c r="M36" s="10"/>
      <c r="N36" s="29" t="str">
        <f t="shared" si="16"/>
        <v>Kraus / ?</v>
      </c>
      <c r="O36" s="129" t="s">
        <v>124</v>
      </c>
      <c r="P36" s="78">
        <v>1175</v>
      </c>
      <c r="Q36" s="78">
        <v>51</v>
      </c>
      <c r="R36" s="90"/>
      <c r="S36" s="90">
        <f t="shared" si="13"/>
      </c>
      <c r="T36" s="90"/>
      <c r="U36" s="90">
        <f t="shared" si="14"/>
      </c>
      <c r="V36" s="90"/>
      <c r="AA36" s="18"/>
      <c r="AC36" s="12">
        <f t="shared" si="17"/>
      </c>
      <c r="AD36" s="12">
        <f t="shared" si="18"/>
      </c>
      <c r="AE36" s="12">
        <f t="shared" si="19"/>
      </c>
      <c r="AF36" s="12">
        <f t="shared" si="20"/>
      </c>
      <c r="AH36" s="90">
        <f>MATCH(D36,{"OBB";"NDB";"SCHW";"OPF";"OFR";"MFR";"UFR"},0)</f>
        <v>1</v>
      </c>
      <c r="AI36" s="12">
        <f t="shared" si="21"/>
      </c>
      <c r="AJ36" s="12" t="b">
        <f ca="1" t="shared" si="22"/>
        <v>1</v>
      </c>
      <c r="AK36" s="12">
        <f t="shared" si="23"/>
      </c>
    </row>
    <row r="37" spans="1:37" s="161" customFormat="1" ht="12.75">
      <c r="A37" s="200">
        <v>351</v>
      </c>
      <c r="B37" s="201" t="s">
        <v>8</v>
      </c>
      <c r="C37" s="201" t="s">
        <v>3</v>
      </c>
      <c r="D37" s="202" t="s">
        <v>10</v>
      </c>
      <c r="E37" s="170" t="s">
        <v>85</v>
      </c>
      <c r="F37" s="153" t="s">
        <v>157</v>
      </c>
      <c r="G37" s="153" t="s">
        <v>86</v>
      </c>
      <c r="H37" s="154">
        <v>2003</v>
      </c>
      <c r="I37" s="155"/>
      <c r="J37" s="153"/>
      <c r="K37" s="203" t="str">
        <f t="shared" si="15"/>
        <v>Salzbrunn / ?</v>
      </c>
      <c r="L37" s="155"/>
      <c r="M37" s="153"/>
      <c r="N37" s="204" t="str">
        <f t="shared" si="16"/>
        <v>Salzbrunn / ?</v>
      </c>
      <c r="O37" s="158" t="s">
        <v>104</v>
      </c>
      <c r="P37" s="159">
        <v>1197</v>
      </c>
      <c r="Q37" s="159">
        <v>9</v>
      </c>
      <c r="R37" s="160"/>
      <c r="S37" s="160">
        <f>IF(ISBLANK(I37),"",IF(ISBLANK(R37),MAX(R$130:R$161)+1,R37)+IF(ISBLANK(VLOOKUP(I37,Spieler,18,FALSE)),MAX(R$130:R$161)+1,VLOOKUP(I37,Spieler,18,FALSE)))</f>
      </c>
      <c r="T37" s="160"/>
      <c r="U37" s="160">
        <f>IF(ISBLANK(L37),"",IF(ISBLANK(R37),MAX(R$130:R$161)+1,R37)+IF(ISBLANK(VLOOKUP(L37,Spieler,18,FALSE)),MAX(R$98:R$129)+1,VLOOKUP(L37,Spieler,18,FALSE)))</f>
      </c>
      <c r="V37" s="160"/>
      <c r="AA37" s="162"/>
      <c r="AC37" s="161">
        <f t="shared" si="17"/>
      </c>
      <c r="AD37" s="161">
        <f t="shared" si="18"/>
      </c>
      <c r="AE37" s="161">
        <f t="shared" si="19"/>
      </c>
      <c r="AF37" s="161">
        <f t="shared" si="20"/>
      </c>
      <c r="AH37" s="160">
        <f>MATCH(D37,{"OBB";"NDB";"SCHW";"OPF";"OFR";"MFR";"UFR"},0)</f>
        <v>1</v>
      </c>
      <c r="AI37" s="161">
        <f t="shared" si="21"/>
      </c>
      <c r="AJ37" s="161" t="b">
        <f ca="1" t="shared" si="22"/>
        <v>1</v>
      </c>
      <c r="AK37" s="161">
        <f t="shared" si="23"/>
      </c>
    </row>
    <row r="38" spans="1:37" s="12" customFormat="1" ht="12.75">
      <c r="A38" s="62">
        <v>352</v>
      </c>
      <c r="B38" s="63" t="s">
        <v>8</v>
      </c>
      <c r="C38" s="63" t="s">
        <v>3</v>
      </c>
      <c r="D38" s="64" t="s">
        <v>10</v>
      </c>
      <c r="E38" s="164"/>
      <c r="F38" s="10"/>
      <c r="G38" s="10"/>
      <c r="H38" s="102"/>
      <c r="I38" s="11"/>
      <c r="J38" s="10"/>
      <c r="K38" s="9">
        <f t="shared" si="15"/>
      </c>
      <c r="L38" s="11"/>
      <c r="M38" s="10"/>
      <c r="N38" s="30">
        <f t="shared" si="16"/>
      </c>
      <c r="O38" s="129" t="s">
        <v>230</v>
      </c>
      <c r="P38" s="78"/>
      <c r="Q38" s="78"/>
      <c r="R38" s="90"/>
      <c r="S38" s="90">
        <f>IF(ISBLANK(I38),"",IF(ISBLANK(R38),MAX(R$130:R$161)+1,R38)+IF(ISBLANK(VLOOKUP(I38,Spieler,18,FALSE)),MAX(R$130:R$161)+1,VLOOKUP(I38,Spieler,18,FALSE)))</f>
      </c>
      <c r="T38" s="90"/>
      <c r="U38" s="90">
        <f>IF(ISBLANK(L38),"",IF(ISBLANK(R38),MAX(R$130:R$161)+1,R38)+IF(ISBLANK(VLOOKUP(L38,Spieler,18,FALSE)),MAX(R$98:R$129)+1,VLOOKUP(L38,Spieler,18,FALSE)))</f>
      </c>
      <c r="V38" s="90"/>
      <c r="AA38" s="18"/>
      <c r="AC38" s="12">
        <f t="shared" si="17"/>
      </c>
      <c r="AD38" s="12">
        <f t="shared" si="18"/>
      </c>
      <c r="AE38" s="12">
        <f t="shared" si="19"/>
      </c>
      <c r="AF38" s="12">
        <f t="shared" si="20"/>
      </c>
      <c r="AH38" s="90">
        <f>MATCH(D38,{"OBB";"NDB";"SCHW";"OPF";"OFR";"MFR";"UFR"},0)</f>
        <v>1</v>
      </c>
      <c r="AI38" s="12">
        <f t="shared" si="21"/>
      </c>
      <c r="AJ38" s="12" t="b">
        <f ca="1" t="shared" si="22"/>
        <v>0</v>
      </c>
      <c r="AK38" s="12">
        <f t="shared" si="23"/>
      </c>
    </row>
    <row r="39" spans="1:37" s="12" customFormat="1" ht="12.75">
      <c r="A39" s="62">
        <v>353</v>
      </c>
      <c r="B39" s="63" t="s">
        <v>8</v>
      </c>
      <c r="C39" s="63" t="s">
        <v>3</v>
      </c>
      <c r="D39" s="64" t="s">
        <v>10</v>
      </c>
      <c r="E39" s="164"/>
      <c r="F39" s="10"/>
      <c r="G39" s="10"/>
      <c r="H39" s="102"/>
      <c r="I39" s="11"/>
      <c r="J39" s="10"/>
      <c r="K39" s="9">
        <f t="shared" si="15"/>
      </c>
      <c r="L39" s="11"/>
      <c r="M39" s="10"/>
      <c r="N39" s="30">
        <f t="shared" si="16"/>
      </c>
      <c r="O39" s="129"/>
      <c r="P39" s="78"/>
      <c r="Q39" s="78"/>
      <c r="R39" s="90"/>
      <c r="S39" s="90">
        <f>IF(ISBLANK(I39),"",IF(ISBLANK(R39),MAX(R$130:R$161)+1,R39)+IF(ISBLANK(VLOOKUP(I39,Spieler,18,FALSE)),MAX(R$130:R$161)+1,VLOOKUP(I39,Spieler,18,FALSE)))</f>
      </c>
      <c r="T39" s="90"/>
      <c r="U39" s="90">
        <f>IF(ISBLANK(L39),"",IF(ISBLANK(R39),MAX(R$130:R$161)+1,R39)+IF(ISBLANK(VLOOKUP(L39,Spieler,18,FALSE)),MAX(R$98:R$129)+1,VLOOKUP(L39,Spieler,18,FALSE)))</f>
      </c>
      <c r="V39" s="90"/>
      <c r="AA39" s="18"/>
      <c r="AC39" s="12">
        <f t="shared" si="17"/>
      </c>
      <c r="AD39" s="12">
        <f t="shared" si="18"/>
      </c>
      <c r="AE39" s="12">
        <f t="shared" si="19"/>
      </c>
      <c r="AF39" s="12">
        <f t="shared" si="20"/>
      </c>
      <c r="AH39" s="90">
        <f>MATCH(D39,{"OBB";"NDB";"SCHW";"OPF";"OFR";"MFR";"UFR"},0)</f>
        <v>1</v>
      </c>
      <c r="AI39" s="12">
        <f t="shared" si="21"/>
      </c>
      <c r="AJ39" s="12" t="b">
        <f ca="1" t="shared" si="22"/>
        <v>0</v>
      </c>
      <c r="AK39" s="12">
        <f t="shared" si="23"/>
      </c>
    </row>
    <row r="40" spans="1:37" s="12" customFormat="1" ht="12.75">
      <c r="A40" s="62">
        <v>354</v>
      </c>
      <c r="B40" s="63" t="s">
        <v>8</v>
      </c>
      <c r="C40" s="63" t="s">
        <v>3</v>
      </c>
      <c r="D40" s="64" t="s">
        <v>10</v>
      </c>
      <c r="E40" s="164"/>
      <c r="F40" s="10"/>
      <c r="G40" s="10"/>
      <c r="H40" s="102"/>
      <c r="I40" s="11"/>
      <c r="J40" s="10"/>
      <c r="K40" s="9">
        <f t="shared" si="15"/>
      </c>
      <c r="L40" s="11"/>
      <c r="M40" s="10"/>
      <c r="N40" s="30">
        <f t="shared" si="16"/>
      </c>
      <c r="O40" s="129"/>
      <c r="P40" s="78"/>
      <c r="Q40" s="78"/>
      <c r="R40" s="90"/>
      <c r="S40" s="90">
        <f>IF(ISBLANK(I40),"",IF(ISBLANK(R40),MAX(R$130:R$161)+1,R40)+IF(ISBLANK(VLOOKUP(I40,Spieler,18,FALSE)),MAX(R$130:R$161)+1,VLOOKUP(I40,Spieler,18,FALSE)))</f>
      </c>
      <c r="T40" s="90"/>
      <c r="U40" s="90">
        <f>IF(ISBLANK(L40),"",IF(ISBLANK(R40),MAX(R$130:R$161)+1,R40)+IF(ISBLANK(VLOOKUP(L40,Spieler,18,FALSE)),MAX(R$98:R$129)+1,VLOOKUP(L40,Spieler,18,FALSE)))</f>
      </c>
      <c r="V40" s="90"/>
      <c r="AA40" s="18"/>
      <c r="AC40" s="12">
        <f t="shared" si="17"/>
      </c>
      <c r="AD40" s="12">
        <f t="shared" si="18"/>
      </c>
      <c r="AE40" s="12">
        <f t="shared" si="19"/>
      </c>
      <c r="AF40" s="12">
        <f t="shared" si="20"/>
      </c>
      <c r="AH40" s="90">
        <f>MATCH(D40,{"OBB";"NDB";"SCHW";"OPF";"OFR";"MFR";"UFR"},0)</f>
        <v>1</v>
      </c>
      <c r="AI40" s="12">
        <f t="shared" si="21"/>
      </c>
      <c r="AJ40" s="12" t="b">
        <f ca="1" t="shared" si="22"/>
        <v>0</v>
      </c>
      <c r="AK40" s="12">
        <f t="shared" si="23"/>
      </c>
    </row>
    <row r="41" spans="1:37" s="12" customFormat="1" ht="13.5" thickBot="1">
      <c r="A41" s="62">
        <v>355</v>
      </c>
      <c r="B41" s="63" t="s">
        <v>8</v>
      </c>
      <c r="C41" s="63" t="s">
        <v>3</v>
      </c>
      <c r="D41" s="64" t="s">
        <v>10</v>
      </c>
      <c r="E41" s="164" t="s">
        <v>228</v>
      </c>
      <c r="F41" s="10" t="s">
        <v>128</v>
      </c>
      <c r="G41" s="10" t="s">
        <v>229</v>
      </c>
      <c r="H41" s="102">
        <v>2006</v>
      </c>
      <c r="I41" s="11"/>
      <c r="J41" s="10"/>
      <c r="K41" s="9" t="str">
        <f t="shared" si="15"/>
        <v>Jost / ?</v>
      </c>
      <c r="L41" s="11"/>
      <c r="M41" s="10"/>
      <c r="N41" s="30" t="str">
        <f t="shared" si="16"/>
        <v>Jost / ?</v>
      </c>
      <c r="O41" s="129" t="s">
        <v>221</v>
      </c>
      <c r="P41" s="78">
        <v>1018</v>
      </c>
      <c r="Q41" s="78">
        <v>38</v>
      </c>
      <c r="R41" s="90"/>
      <c r="S41" s="90">
        <f>IF(ISBLANK(I41),"",IF(ISBLANK(R41),MAX(R$130:R$161)+1,R41)+IF(ISBLANK(VLOOKUP(I41,Spieler,18,FALSE)),MAX(R$130:R$161)+1,VLOOKUP(I41,Spieler,18,FALSE)))</f>
      </c>
      <c r="T41" s="90"/>
      <c r="U41" s="90">
        <f>IF(ISBLANK(L41),"",IF(ISBLANK(R41),MAX(R$130:R$161)+1,R41)+IF(ISBLANK(VLOOKUP(L41,Spieler,18,FALSE)),MAX(R$98:R$129)+1,VLOOKUP(L41,Spieler,18,FALSE)))</f>
      </c>
      <c r="V41" s="90"/>
      <c r="AA41" s="18"/>
      <c r="AC41" s="12">
        <f t="shared" si="17"/>
      </c>
      <c r="AD41" s="12">
        <f t="shared" si="18"/>
      </c>
      <c r="AE41" s="12">
        <f t="shared" si="19"/>
      </c>
      <c r="AF41" s="12">
        <f t="shared" si="20"/>
      </c>
      <c r="AH41" s="90">
        <f>MATCH(D41,{"OBB";"NDB";"SCHW";"OPF";"OFR";"MFR";"UFR"},0)</f>
        <v>1</v>
      </c>
      <c r="AI41" s="12">
        <f t="shared" si="21"/>
      </c>
      <c r="AJ41" s="12" t="b">
        <f ca="1" t="shared" si="22"/>
        <v>1</v>
      </c>
      <c r="AK41" s="12">
        <f t="shared" si="23"/>
      </c>
    </row>
    <row r="42" spans="1:37" s="220" customFormat="1" ht="13.5" thickTop="1">
      <c r="A42" s="208">
        <v>108</v>
      </c>
      <c r="B42" s="209" t="s">
        <v>6</v>
      </c>
      <c r="C42" s="209" t="s">
        <v>2</v>
      </c>
      <c r="D42" s="210" t="s">
        <v>11</v>
      </c>
      <c r="E42" s="211"/>
      <c r="F42" s="212"/>
      <c r="G42" s="212"/>
      <c r="H42" s="213"/>
      <c r="I42" s="214"/>
      <c r="J42" s="212"/>
      <c r="K42" s="215">
        <f t="shared" si="15"/>
      </c>
      <c r="L42" s="214"/>
      <c r="M42" s="212"/>
      <c r="N42" s="216">
        <f t="shared" si="16"/>
      </c>
      <c r="O42" s="217"/>
      <c r="P42" s="218"/>
      <c r="Q42" s="218"/>
      <c r="R42" s="219"/>
      <c r="S42" s="219">
        <f>IF(ISBLANK(I42),"",IF(ISBLANK(R42),MAX(R$2:R$25)+1,R42)+IF(ISBLANK(VLOOKUP(I42,Spieler,18,FALSE)),MAX(R$2:R$25)+1,VLOOKUP(I42,Spieler,18,FALSE)))</f>
      </c>
      <c r="T42" s="219"/>
      <c r="U42" s="219">
        <f>IF(ISBLANK(L42),"",IF(ISBLANK(R42),MAX(R$2:R$25)+1,R42)+IF(ISBLANK(VLOOKUP(L42,Spieler,18,FALSE)),MAX(R$26:R$49)+1,VLOOKUP(L42,Spieler,18,FALSE)))</f>
      </c>
      <c r="V42" s="219"/>
      <c r="AA42" s="221"/>
      <c r="AC42" s="220">
        <f t="shared" si="17"/>
      </c>
      <c r="AD42" s="220">
        <f t="shared" si="18"/>
      </c>
      <c r="AE42" s="220">
        <f t="shared" si="19"/>
      </c>
      <c r="AF42" s="220">
        <f t="shared" si="20"/>
      </c>
      <c r="AH42" s="219">
        <f>MATCH(D42,{"OBB";"NDB";"SCHW";"OPF";"OFR";"MFR";"UFR"},0)</f>
        <v>2</v>
      </c>
      <c r="AI42" s="220">
        <f t="shared" si="21"/>
      </c>
      <c r="AJ42" s="220" t="b">
        <f ca="1" t="shared" si="22"/>
        <v>0</v>
      </c>
      <c r="AK42" s="220">
        <f t="shared" si="23"/>
      </c>
    </row>
    <row r="43" spans="1:37" s="161" customFormat="1" ht="12.75">
      <c r="A43" s="195">
        <v>162</v>
      </c>
      <c r="B43" s="196" t="s">
        <v>6</v>
      </c>
      <c r="C43" s="196" t="s">
        <v>3</v>
      </c>
      <c r="D43" s="197" t="s">
        <v>11</v>
      </c>
      <c r="E43" s="170"/>
      <c r="F43" s="153"/>
      <c r="G43" s="153"/>
      <c r="H43" s="154"/>
      <c r="I43" s="155"/>
      <c r="J43" s="153"/>
      <c r="K43" s="198">
        <f t="shared" si="15"/>
      </c>
      <c r="L43" s="155"/>
      <c r="M43" s="153"/>
      <c r="N43" s="199">
        <f t="shared" si="16"/>
      </c>
      <c r="O43" s="205" t="s">
        <v>182</v>
      </c>
      <c r="P43" s="159"/>
      <c r="Q43" s="159"/>
      <c r="R43" s="160"/>
      <c r="S43" s="160">
        <f>IF(ISBLANK(I43),"",IF(ISBLANK(R43),MAX(R$26:R$49)+1,R43)+IF(ISBLANK(VLOOKUP(I43,Spieler,18,FALSE)),MAX(R$26:R$49)+1,VLOOKUP(I43,Spieler,18,FALSE)))</f>
      </c>
      <c r="T43" s="160"/>
      <c r="U43" s="160">
        <f>IF(ISBLANK(L43),"",IF(ISBLANK(R43),MAX(R$26:R$49)+1,R43)+IF(ISBLANK(VLOOKUP(L43,Spieler,18,FALSE)),MAX(R$2:R$25)+1,VLOOKUP(L43,Spieler,18,FALSE)))</f>
      </c>
      <c r="V43" s="160"/>
      <c r="AA43" s="162"/>
      <c r="AC43" s="161">
        <f t="shared" si="17"/>
      </c>
      <c r="AD43" s="161">
        <f t="shared" si="18"/>
      </c>
      <c r="AE43" s="161">
        <f t="shared" si="19"/>
      </c>
      <c r="AF43" s="161">
        <f t="shared" si="20"/>
      </c>
      <c r="AH43" s="160">
        <f>MATCH(D43,{"OBB";"NDB";"SCHW";"OPF";"OFR";"MFR";"UFR"},0)</f>
        <v>2</v>
      </c>
      <c r="AI43" s="161">
        <f t="shared" si="21"/>
      </c>
      <c r="AJ43" s="161" t="b">
        <f ca="1" t="shared" si="22"/>
        <v>0</v>
      </c>
      <c r="AK43" s="161">
        <f t="shared" si="23"/>
      </c>
    </row>
    <row r="44" spans="1:37" s="12" customFormat="1" ht="12.75">
      <c r="A44" s="50">
        <v>163</v>
      </c>
      <c r="B44" s="51" t="s">
        <v>6</v>
      </c>
      <c r="C44" s="51" t="s">
        <v>3</v>
      </c>
      <c r="D44" s="52" t="s">
        <v>11</v>
      </c>
      <c r="E44" s="164"/>
      <c r="F44" s="10"/>
      <c r="G44" s="10"/>
      <c r="H44" s="102"/>
      <c r="I44" s="11"/>
      <c r="J44" s="10"/>
      <c r="K44" s="5">
        <f t="shared" si="15"/>
      </c>
      <c r="L44" s="11"/>
      <c r="M44" s="10"/>
      <c r="N44" s="26">
        <f t="shared" si="16"/>
      </c>
      <c r="O44" s="129"/>
      <c r="P44" s="78"/>
      <c r="Q44" s="78"/>
      <c r="R44" s="90"/>
      <c r="S44" s="90">
        <f>IF(ISBLANK(I44),"",IF(ISBLANK(R44),MAX(R$26:R$49)+1,R44)+IF(ISBLANK(VLOOKUP(I44,Spieler,18,FALSE)),MAX(R$26:R$49)+1,VLOOKUP(I44,Spieler,18,FALSE)))</f>
      </c>
      <c r="T44" s="90"/>
      <c r="U44" s="90">
        <f>IF(ISBLANK(L44),"",IF(ISBLANK(R44),MAX(R$26:R$49)+1,R44)+IF(ISBLANK(VLOOKUP(L44,Spieler,18,FALSE)),MAX(R$2:R$25)+1,VLOOKUP(L44,Spieler,18,FALSE)))</f>
      </c>
      <c r="V44" s="90"/>
      <c r="AA44" s="18"/>
      <c r="AC44" s="12">
        <f t="shared" si="17"/>
      </c>
      <c r="AD44" s="12">
        <f t="shared" si="18"/>
      </c>
      <c r="AE44" s="12">
        <f t="shared" si="19"/>
      </c>
      <c r="AF44" s="12">
        <f t="shared" si="20"/>
      </c>
      <c r="AH44" s="90">
        <f>MATCH(D44,{"OBB";"NDB";"SCHW";"OPF";"OFR";"MFR";"UFR"},0)</f>
        <v>2</v>
      </c>
      <c r="AI44" s="12">
        <f t="shared" si="21"/>
      </c>
      <c r="AJ44" s="12" t="b">
        <f ca="1" t="shared" si="22"/>
        <v>0</v>
      </c>
      <c r="AK44" s="12">
        <f t="shared" si="23"/>
      </c>
    </row>
    <row r="45" spans="1:37" s="115" customFormat="1" ht="12.75">
      <c r="A45" s="174">
        <v>206</v>
      </c>
      <c r="B45" s="175" t="s">
        <v>7</v>
      </c>
      <c r="C45" s="175" t="s">
        <v>2</v>
      </c>
      <c r="D45" s="176" t="s">
        <v>11</v>
      </c>
      <c r="E45" s="169" t="s">
        <v>78</v>
      </c>
      <c r="F45" s="110" t="s">
        <v>79</v>
      </c>
      <c r="G45" s="110" t="s">
        <v>80</v>
      </c>
      <c r="H45" s="111">
        <v>2002</v>
      </c>
      <c r="I45" s="112"/>
      <c r="J45" s="110"/>
      <c r="K45" s="179" t="str">
        <f t="shared" si="15"/>
        <v>Rinderer / ?</v>
      </c>
      <c r="L45" s="112"/>
      <c r="M45" s="110"/>
      <c r="N45" s="180" t="str">
        <f t="shared" si="16"/>
        <v>Rinderer / ?</v>
      </c>
      <c r="O45" s="132" t="s">
        <v>167</v>
      </c>
      <c r="P45" s="113">
        <v>1973</v>
      </c>
      <c r="Q45" s="113">
        <v>1</v>
      </c>
      <c r="R45" s="114"/>
      <c r="S45" s="114">
        <f>IF(ISBLANK(I45),"",IF(ISBLANK(R45),MAX(R$50:R$73)+1,R45)+IF(ISBLANK(VLOOKUP(I45,Spieler,18,FALSE)),MAX(R$50:R$73)+1,VLOOKUP(I45,Spieler,18,FALSE)))</f>
      </c>
      <c r="T45" s="114"/>
      <c r="U45" s="114">
        <f>IF(ISBLANK(L45),"",IF(ISBLANK(R45),MAX(R$50:R$73)+1,R45)+IF(ISBLANK(VLOOKUP(L45,Spieler,18,FALSE)),MAX(R$74:R$97)+1,VLOOKUP(L45,Spieler,18,FALSE)))</f>
      </c>
      <c r="V45" s="114"/>
      <c r="AA45" s="116"/>
      <c r="AC45" s="115">
        <f t="shared" si="17"/>
      </c>
      <c r="AD45" s="115">
        <f t="shared" si="18"/>
      </c>
      <c r="AE45" s="115">
        <f t="shared" si="19"/>
      </c>
      <c r="AF45" s="115">
        <f t="shared" si="20"/>
      </c>
      <c r="AH45" s="114">
        <f>MATCH(D45,{"OBB";"NDB";"SCHW";"OPF";"OFR";"MFR";"UFR"},0)</f>
        <v>2</v>
      </c>
      <c r="AI45" s="115">
        <f t="shared" si="21"/>
      </c>
      <c r="AJ45" s="115" t="b">
        <f ca="1" t="shared" si="22"/>
        <v>1</v>
      </c>
      <c r="AK45" s="115">
        <f t="shared" si="23"/>
      </c>
    </row>
    <row r="46" spans="1:37" s="12" customFormat="1" ht="12.75">
      <c r="A46" s="53">
        <v>207</v>
      </c>
      <c r="B46" s="54" t="s">
        <v>7</v>
      </c>
      <c r="C46" s="54" t="s">
        <v>2</v>
      </c>
      <c r="D46" s="55" t="s">
        <v>11</v>
      </c>
      <c r="E46" s="164"/>
      <c r="F46" s="10"/>
      <c r="G46" s="10"/>
      <c r="H46" s="102"/>
      <c r="I46" s="11"/>
      <c r="J46" s="10"/>
      <c r="K46" s="6">
        <f t="shared" si="15"/>
      </c>
      <c r="L46" s="11"/>
      <c r="M46" s="10"/>
      <c r="N46" s="27">
        <f t="shared" si="16"/>
      </c>
      <c r="O46" s="129"/>
      <c r="P46" s="78"/>
      <c r="Q46" s="78"/>
      <c r="R46" s="90"/>
      <c r="S46" s="90">
        <f>IF(ISBLANK(I46),"",IF(ISBLANK(R46),MAX(R$50:R$73)+1,R46)+IF(ISBLANK(VLOOKUP(I46,Spieler,18,FALSE)),MAX(R$50:R$73)+1,VLOOKUP(I46,Spieler,18,FALSE)))</f>
      </c>
      <c r="T46" s="90"/>
      <c r="U46" s="90">
        <f>IF(ISBLANK(L46),"",IF(ISBLANK(R46),MAX(R$50:R$73)+1,R46)+IF(ISBLANK(VLOOKUP(L46,Spieler,18,FALSE)),MAX(R$74:R$97)+1,VLOOKUP(L46,Spieler,18,FALSE)))</f>
      </c>
      <c r="V46" s="90"/>
      <c r="AA46" s="18"/>
      <c r="AC46" s="12">
        <f t="shared" si="17"/>
      </c>
      <c r="AD46" s="12">
        <f t="shared" si="18"/>
      </c>
      <c r="AE46" s="12">
        <f t="shared" si="19"/>
      </c>
      <c r="AF46" s="12">
        <f t="shared" si="20"/>
      </c>
      <c r="AH46" s="90">
        <f>MATCH(D46,{"OBB";"NDB";"SCHW";"OPF";"OFR";"MFR";"UFR"},0)</f>
        <v>2</v>
      </c>
      <c r="AI46" s="12">
        <f t="shared" si="21"/>
      </c>
      <c r="AJ46" s="12" t="b">
        <f ca="1" t="shared" si="22"/>
        <v>0</v>
      </c>
      <c r="AK46" s="12">
        <f t="shared" si="23"/>
      </c>
    </row>
    <row r="47" spans="1:37" s="161" customFormat="1" ht="12.75">
      <c r="A47" s="150">
        <v>256</v>
      </c>
      <c r="B47" s="151" t="s">
        <v>7</v>
      </c>
      <c r="C47" s="151" t="s">
        <v>3</v>
      </c>
      <c r="D47" s="152" t="s">
        <v>11</v>
      </c>
      <c r="E47" s="170"/>
      <c r="F47" s="153"/>
      <c r="G47" s="153"/>
      <c r="H47" s="154"/>
      <c r="I47" s="155"/>
      <c r="J47" s="153"/>
      <c r="K47" s="156">
        <f t="shared" si="15"/>
      </c>
      <c r="L47" s="155"/>
      <c r="M47" s="153"/>
      <c r="N47" s="157">
        <f t="shared" si="16"/>
      </c>
      <c r="O47" s="158" t="s">
        <v>200</v>
      </c>
      <c r="P47" s="159"/>
      <c r="Q47" s="159"/>
      <c r="R47" s="160"/>
      <c r="S47" s="160">
        <f>IF(ISBLANK(I47),"",IF(ISBLANK(R47),MAX(R$74:R$97)+1,R47)+IF(ISBLANK(VLOOKUP(I47,Spieler,18,FALSE)),MAX(R$74:R$97)+1,VLOOKUP(I47,Spieler,18,FALSE)))</f>
      </c>
      <c r="T47" s="160"/>
      <c r="U47" s="160">
        <f>IF(ISBLANK(L47),"",IF(ISBLANK(R47),MAX(R$74:R$97)+1,R47)+IF(ISBLANK(VLOOKUP(L47,Spieler,18,FALSE)),MAX(R$50:R$73)+1,VLOOKUP(L47,Spieler,18,FALSE)))</f>
      </c>
      <c r="V47" s="160"/>
      <c r="AA47" s="162"/>
      <c r="AC47" s="161">
        <f t="shared" si="17"/>
      </c>
      <c r="AD47" s="161">
        <f t="shared" si="18"/>
      </c>
      <c r="AE47" s="161">
        <f t="shared" si="19"/>
      </c>
      <c r="AF47" s="161">
        <f t="shared" si="20"/>
      </c>
      <c r="AH47" s="160">
        <f>MATCH(D47,{"OBB";"NDB";"SCHW";"OPF";"OFR";"MFR";"UFR"},0)</f>
        <v>2</v>
      </c>
      <c r="AI47" s="161">
        <f t="shared" si="21"/>
      </c>
      <c r="AJ47" s="161" t="b">
        <f ca="1" t="shared" si="22"/>
        <v>0</v>
      </c>
      <c r="AK47" s="161">
        <f t="shared" si="23"/>
      </c>
    </row>
    <row r="48" spans="1:37" s="12" customFormat="1" ht="12.75">
      <c r="A48" s="56">
        <v>257</v>
      </c>
      <c r="B48" s="57" t="s">
        <v>7</v>
      </c>
      <c r="C48" s="57" t="s">
        <v>3</v>
      </c>
      <c r="D48" s="58" t="s">
        <v>11</v>
      </c>
      <c r="E48" s="164"/>
      <c r="F48" s="10"/>
      <c r="G48" s="10"/>
      <c r="H48" s="102"/>
      <c r="I48" s="11"/>
      <c r="J48" s="10"/>
      <c r="K48" s="7">
        <f t="shared" si="15"/>
      </c>
      <c r="L48" s="11"/>
      <c r="M48" s="10"/>
      <c r="N48" s="28">
        <f t="shared" si="16"/>
      </c>
      <c r="O48" s="129"/>
      <c r="P48" s="78"/>
      <c r="Q48" s="78"/>
      <c r="R48" s="90"/>
      <c r="S48" s="90">
        <f>IF(ISBLANK(I48),"",IF(ISBLANK(R48),MAX(R$74:R$97)+1,R48)+IF(ISBLANK(VLOOKUP(I48,Spieler,18,FALSE)),MAX(R$74:R$97)+1,VLOOKUP(I48,Spieler,18,FALSE)))</f>
      </c>
      <c r="T48" s="90"/>
      <c r="U48" s="90">
        <f>IF(ISBLANK(L48),"",IF(ISBLANK(R48),MAX(R$74:R$97)+1,R48)+IF(ISBLANK(VLOOKUP(L48,Spieler,18,FALSE)),MAX(R$50:R$73)+1,VLOOKUP(L48,Spieler,18,FALSE)))</f>
      </c>
      <c r="V48" s="90"/>
      <c r="AA48" s="18"/>
      <c r="AC48" s="12">
        <f t="shared" si="17"/>
      </c>
      <c r="AD48" s="12">
        <f t="shared" si="18"/>
      </c>
      <c r="AE48" s="12">
        <f t="shared" si="19"/>
      </c>
      <c r="AF48" s="12">
        <f t="shared" si="20"/>
      </c>
      <c r="AH48" s="90">
        <f>MATCH(D48,{"OBB";"NDB";"SCHW";"OPF";"OFR";"MFR";"UFR"},0)</f>
        <v>2</v>
      </c>
      <c r="AI48" s="12">
        <f t="shared" si="21"/>
      </c>
      <c r="AJ48" s="12" t="b">
        <f ca="1" t="shared" si="22"/>
        <v>0</v>
      </c>
      <c r="AK48" s="12">
        <f t="shared" si="23"/>
      </c>
    </row>
    <row r="49" spans="1:37" s="115" customFormat="1" ht="12.75">
      <c r="A49" s="187">
        <v>308</v>
      </c>
      <c r="B49" s="188" t="s">
        <v>8</v>
      </c>
      <c r="C49" s="188" t="s">
        <v>2</v>
      </c>
      <c r="D49" s="189" t="s">
        <v>11</v>
      </c>
      <c r="E49" s="169" t="s">
        <v>93</v>
      </c>
      <c r="F49" s="110" t="s">
        <v>98</v>
      </c>
      <c r="G49" s="110" t="s">
        <v>99</v>
      </c>
      <c r="H49" s="111">
        <v>2004</v>
      </c>
      <c r="I49" s="112"/>
      <c r="J49" s="110"/>
      <c r="K49" s="193" t="str">
        <f t="shared" si="15"/>
        <v>Schweiger / ?</v>
      </c>
      <c r="L49" s="112"/>
      <c r="M49" s="110"/>
      <c r="N49" s="194" t="str">
        <f t="shared" si="16"/>
        <v>Schweiger / ?</v>
      </c>
      <c r="O49" s="132" t="s">
        <v>53</v>
      </c>
      <c r="P49" s="113">
        <v>1607</v>
      </c>
      <c r="Q49" s="113">
        <v>4</v>
      </c>
      <c r="R49" s="114"/>
      <c r="S49" s="114">
        <f>IF(ISBLANK(I49),"",IF(ISBLANK(R49),MAX(R$98:R$129)+1,R49)+IF(ISBLANK(VLOOKUP(I49,Spieler,18,FALSE)),MAX(R$98:R$129)+1,VLOOKUP(I49,Spieler,18,FALSE)))</f>
      </c>
      <c r="T49" s="114"/>
      <c r="U49" s="114">
        <f>IF(ISBLANK(L49),"",IF(ISBLANK(R49),MAX(R$98:R$129)+1,R49)+IF(ISBLANK(VLOOKUP(L49,Spieler,18,FALSE)),MAX(R$130:R$161)+1,VLOOKUP(L49,Spieler,18,FALSE)))</f>
      </c>
      <c r="V49" s="114"/>
      <c r="AA49" s="116"/>
      <c r="AC49" s="115">
        <f t="shared" si="17"/>
      </c>
      <c r="AD49" s="115">
        <f t="shared" si="18"/>
      </c>
      <c r="AE49" s="115">
        <f t="shared" si="19"/>
      </c>
      <c r="AF49" s="115">
        <f t="shared" si="20"/>
      </c>
      <c r="AH49" s="114">
        <f>MATCH(D49,{"OBB";"NDB";"SCHW";"OPF";"OFR";"MFR";"UFR"},0)</f>
        <v>2</v>
      </c>
      <c r="AI49" s="115">
        <f t="shared" si="21"/>
      </c>
      <c r="AJ49" s="115" t="b">
        <f ca="1" t="shared" si="22"/>
        <v>1</v>
      </c>
      <c r="AK49" s="115">
        <f t="shared" si="23"/>
      </c>
    </row>
    <row r="50" spans="1:37" s="12" customFormat="1" ht="12.75">
      <c r="A50" s="59">
        <v>309</v>
      </c>
      <c r="B50" s="60" t="s">
        <v>8</v>
      </c>
      <c r="C50" s="60" t="s">
        <v>2</v>
      </c>
      <c r="D50" s="61" t="s">
        <v>11</v>
      </c>
      <c r="E50" s="164" t="s">
        <v>213</v>
      </c>
      <c r="F50" s="10" t="s">
        <v>214</v>
      </c>
      <c r="G50" s="10" t="s">
        <v>215</v>
      </c>
      <c r="H50" s="102">
        <v>2004</v>
      </c>
      <c r="I50" s="11"/>
      <c r="J50" s="10"/>
      <c r="K50" s="8" t="str">
        <f t="shared" si="15"/>
        <v>Knaub / ?</v>
      </c>
      <c r="L50" s="11"/>
      <c r="M50" s="10"/>
      <c r="N50" s="29" t="str">
        <f t="shared" si="16"/>
        <v>Knaub / ?</v>
      </c>
      <c r="O50" s="129" t="s">
        <v>59</v>
      </c>
      <c r="P50" s="78">
        <v>1363</v>
      </c>
      <c r="Q50" s="78">
        <v>14</v>
      </c>
      <c r="R50" s="90"/>
      <c r="S50" s="90">
        <f>IF(ISBLANK(I50),"",IF(ISBLANK(R50),MAX(R$98:R$129)+1,R50)+IF(ISBLANK(VLOOKUP(I50,Spieler,18,FALSE)),MAX(R$98:R$129)+1,VLOOKUP(I50,Spieler,18,FALSE)))</f>
      </c>
      <c r="T50" s="90"/>
      <c r="U50" s="90">
        <f>IF(ISBLANK(L50),"",IF(ISBLANK(R50),MAX(R$98:R$129)+1,R50)+IF(ISBLANK(VLOOKUP(L50,Spieler,18,FALSE)),MAX(R$130:R$161)+1,VLOOKUP(L50,Spieler,18,FALSE)))</f>
      </c>
      <c r="V50" s="90"/>
      <c r="AA50" s="18"/>
      <c r="AC50" s="12">
        <f t="shared" si="17"/>
      </c>
      <c r="AD50" s="12">
        <f t="shared" si="18"/>
      </c>
      <c r="AE50" s="12">
        <f t="shared" si="19"/>
      </c>
      <c r="AF50" s="12">
        <f t="shared" si="20"/>
      </c>
      <c r="AH50" s="90">
        <f>MATCH(D50,{"OBB";"NDB";"SCHW";"OPF";"OFR";"MFR";"UFR"},0)</f>
        <v>2</v>
      </c>
      <c r="AI50" s="12">
        <f t="shared" si="21"/>
      </c>
      <c r="AJ50" s="12" t="b">
        <f ca="1" t="shared" si="22"/>
        <v>1</v>
      </c>
      <c r="AK50" s="12">
        <f t="shared" si="23"/>
      </c>
    </row>
    <row r="51" spans="1:37" s="12" customFormat="1" ht="12.75">
      <c r="A51" s="59">
        <v>310</v>
      </c>
      <c r="B51" s="60" t="s">
        <v>8</v>
      </c>
      <c r="C51" s="60" t="s">
        <v>2</v>
      </c>
      <c r="D51" s="61" t="s">
        <v>11</v>
      </c>
      <c r="E51" s="164"/>
      <c r="F51" s="10"/>
      <c r="G51" s="10"/>
      <c r="H51" s="102"/>
      <c r="I51" s="11"/>
      <c r="J51" s="10"/>
      <c r="K51" s="8">
        <f t="shared" si="15"/>
      </c>
      <c r="L51" s="11"/>
      <c r="M51" s="10"/>
      <c r="N51" s="29">
        <f t="shared" si="16"/>
      </c>
      <c r="O51" s="129"/>
      <c r="P51" s="78"/>
      <c r="Q51" s="78"/>
      <c r="R51" s="90"/>
      <c r="S51" s="90">
        <f>IF(ISBLANK(I51),"",IF(ISBLANK(R51),MAX(R$98:R$129)+1,R51)+IF(ISBLANK(VLOOKUP(I51,Spieler,18,FALSE)),MAX(R$98:R$129)+1,VLOOKUP(I51,Spieler,18,FALSE)))</f>
      </c>
      <c r="T51" s="90"/>
      <c r="U51" s="90">
        <f>IF(ISBLANK(L51),"",IF(ISBLANK(R51),MAX(R$98:R$129)+1,R51)+IF(ISBLANK(VLOOKUP(L51,Spieler,18,FALSE)),MAX(R$130:R$161)+1,VLOOKUP(L51,Spieler,18,FALSE)))</f>
      </c>
      <c r="V51" s="90"/>
      <c r="AA51" s="18"/>
      <c r="AC51" s="12">
        <f t="shared" si="17"/>
      </c>
      <c r="AD51" s="12">
        <f t="shared" si="18"/>
      </c>
      <c r="AE51" s="12">
        <f t="shared" si="19"/>
      </c>
      <c r="AF51" s="12">
        <f t="shared" si="20"/>
      </c>
      <c r="AH51" s="90">
        <f>MATCH(D51,{"OBB";"NDB";"SCHW";"OPF";"OFR";"MFR";"UFR"},0)</f>
        <v>2</v>
      </c>
      <c r="AI51" s="12">
        <f t="shared" si="21"/>
      </c>
      <c r="AJ51" s="12" t="b">
        <f ca="1" t="shared" si="22"/>
        <v>0</v>
      </c>
      <c r="AK51" s="12">
        <f t="shared" si="23"/>
      </c>
    </row>
    <row r="52" spans="1:37" s="12" customFormat="1" ht="12.75">
      <c r="A52" s="59">
        <v>311</v>
      </c>
      <c r="B52" s="60" t="s">
        <v>8</v>
      </c>
      <c r="C52" s="60" t="s">
        <v>2</v>
      </c>
      <c r="D52" s="61" t="s">
        <v>11</v>
      </c>
      <c r="E52" s="164"/>
      <c r="F52" s="10"/>
      <c r="G52" s="10"/>
      <c r="H52" s="102"/>
      <c r="I52" s="11"/>
      <c r="J52" s="10"/>
      <c r="K52" s="8">
        <f t="shared" si="15"/>
      </c>
      <c r="L52" s="11"/>
      <c r="M52" s="10"/>
      <c r="N52" s="29">
        <f t="shared" si="16"/>
      </c>
      <c r="O52" s="129"/>
      <c r="P52" s="78"/>
      <c r="Q52" s="78"/>
      <c r="R52" s="90"/>
      <c r="S52" s="90">
        <f>IF(ISBLANK(I52),"",IF(ISBLANK(R52),MAX(R$98:R$129)+1,R52)+IF(ISBLANK(VLOOKUP(I52,Spieler,18,FALSE)),MAX(R$98:R$129)+1,VLOOKUP(I52,Spieler,18,FALSE)))</f>
      </c>
      <c r="T52" s="90"/>
      <c r="U52" s="90">
        <f>IF(ISBLANK(L52),"",IF(ISBLANK(R52),MAX(R$98:R$129)+1,R52)+IF(ISBLANK(VLOOKUP(L52,Spieler,18,FALSE)),MAX(R$130:R$161)+1,VLOOKUP(L52,Spieler,18,FALSE)))</f>
      </c>
      <c r="V52" s="90"/>
      <c r="AA52" s="18"/>
      <c r="AC52" s="12">
        <f t="shared" si="17"/>
      </c>
      <c r="AD52" s="12">
        <f t="shared" si="18"/>
      </c>
      <c r="AE52" s="12">
        <f t="shared" si="19"/>
      </c>
      <c r="AF52" s="12">
        <f t="shared" si="20"/>
      </c>
      <c r="AH52" s="90">
        <f>MATCH(D52,{"OBB";"NDB";"SCHW";"OPF";"OFR";"MFR";"UFR"},0)</f>
        <v>2</v>
      </c>
      <c r="AI52" s="12">
        <f t="shared" si="21"/>
      </c>
      <c r="AJ52" s="12" t="b">
        <f ca="1" t="shared" si="22"/>
        <v>0</v>
      </c>
      <c r="AK52" s="12">
        <f t="shared" si="23"/>
      </c>
    </row>
    <row r="53" spans="1:37" s="161" customFormat="1" ht="12.75">
      <c r="A53" s="200">
        <v>356</v>
      </c>
      <c r="B53" s="201" t="s">
        <v>8</v>
      </c>
      <c r="C53" s="201" t="s">
        <v>3</v>
      </c>
      <c r="D53" s="202" t="s">
        <v>11</v>
      </c>
      <c r="E53" s="170"/>
      <c r="F53" s="153"/>
      <c r="G53" s="153"/>
      <c r="H53" s="154"/>
      <c r="I53" s="155"/>
      <c r="J53" s="153"/>
      <c r="K53" s="203">
        <f t="shared" si="15"/>
      </c>
      <c r="L53" s="155"/>
      <c r="M53" s="153"/>
      <c r="N53" s="204">
        <f t="shared" si="16"/>
      </c>
      <c r="O53" s="158" t="s">
        <v>231</v>
      </c>
      <c r="P53" s="159"/>
      <c r="Q53" s="159"/>
      <c r="R53" s="160"/>
      <c r="S53" s="160">
        <f>IF(ISBLANK(I53),"",IF(ISBLANK(R53),MAX(R$130:R$161)+1,R53)+IF(ISBLANK(VLOOKUP(I53,Spieler,18,FALSE)),MAX(R$130:R$161)+1,VLOOKUP(I53,Spieler,18,FALSE)))</f>
      </c>
      <c r="T53" s="160"/>
      <c r="U53" s="160">
        <f>IF(ISBLANK(L53),"",IF(ISBLANK(R53),MAX(R$130:R$161)+1,R53)+IF(ISBLANK(VLOOKUP(L53,Spieler,18,FALSE)),MAX(R$98:R$129)+1,VLOOKUP(L53,Spieler,18,FALSE)))</f>
      </c>
      <c r="V53" s="160"/>
      <c r="AA53" s="162"/>
      <c r="AC53" s="161">
        <f t="shared" si="17"/>
      </c>
      <c r="AD53" s="161">
        <f t="shared" si="18"/>
      </c>
      <c r="AE53" s="161">
        <f t="shared" si="19"/>
      </c>
      <c r="AF53" s="161">
        <f t="shared" si="20"/>
      </c>
      <c r="AH53" s="160">
        <f>MATCH(D53,{"OBB";"NDB";"SCHW";"OPF";"OFR";"MFR";"UFR"},0)</f>
        <v>2</v>
      </c>
      <c r="AI53" s="161">
        <f t="shared" si="21"/>
      </c>
      <c r="AJ53" s="161" t="b">
        <f ca="1" t="shared" si="22"/>
        <v>0</v>
      </c>
      <c r="AK53" s="161">
        <f t="shared" si="23"/>
      </c>
    </row>
    <row r="54" spans="1:37" s="12" customFormat="1" ht="12.75">
      <c r="A54" s="62">
        <v>357</v>
      </c>
      <c r="B54" s="63" t="s">
        <v>8</v>
      </c>
      <c r="C54" s="63" t="s">
        <v>3</v>
      </c>
      <c r="D54" s="64" t="s">
        <v>11</v>
      </c>
      <c r="E54" s="164"/>
      <c r="F54" s="10"/>
      <c r="G54" s="10"/>
      <c r="H54" s="102"/>
      <c r="I54" s="11"/>
      <c r="J54" s="10"/>
      <c r="K54" s="9">
        <f t="shared" si="15"/>
      </c>
      <c r="L54" s="11"/>
      <c r="M54" s="10"/>
      <c r="N54" s="30">
        <f t="shared" si="16"/>
      </c>
      <c r="O54" s="149"/>
      <c r="P54" s="78"/>
      <c r="Q54" s="78"/>
      <c r="R54" s="90"/>
      <c r="S54" s="90">
        <f>IF(ISBLANK(I54),"",IF(ISBLANK(R54),MAX(R$130:R$161)+1,R54)+IF(ISBLANK(VLOOKUP(I54,Spieler,18,FALSE)),MAX(R$130:R$161)+1,VLOOKUP(I54,Spieler,18,FALSE)))</f>
      </c>
      <c r="T54" s="90"/>
      <c r="U54" s="90">
        <f>IF(ISBLANK(L54),"",IF(ISBLANK(R54),MAX(R$130:R$161)+1,R54)+IF(ISBLANK(VLOOKUP(L54,Spieler,18,FALSE)),MAX(R$98:R$129)+1,VLOOKUP(L54,Spieler,18,FALSE)))</f>
      </c>
      <c r="V54" s="90"/>
      <c r="AA54" s="18"/>
      <c r="AC54" s="12">
        <f t="shared" si="17"/>
      </c>
      <c r="AD54" s="12">
        <f t="shared" si="18"/>
      </c>
      <c r="AE54" s="12">
        <f t="shared" si="19"/>
      </c>
      <c r="AF54" s="12">
        <f t="shared" si="20"/>
      </c>
      <c r="AH54" s="90">
        <f>MATCH(D54,{"OBB";"NDB";"SCHW";"OPF";"OFR";"MFR";"UFR"},0)</f>
        <v>2</v>
      </c>
      <c r="AI54" s="12">
        <f t="shared" si="21"/>
      </c>
      <c r="AJ54" s="12" t="b">
        <f ca="1" t="shared" si="22"/>
        <v>0</v>
      </c>
      <c r="AK54" s="12">
        <f t="shared" si="23"/>
      </c>
    </row>
    <row r="55" spans="1:37" s="12" customFormat="1" ht="13.5" thickBot="1">
      <c r="A55" s="62">
        <v>358</v>
      </c>
      <c r="B55" s="63" t="s">
        <v>8</v>
      </c>
      <c r="C55" s="63" t="s">
        <v>3</v>
      </c>
      <c r="D55" s="64" t="s">
        <v>11</v>
      </c>
      <c r="E55" s="164"/>
      <c r="F55" s="10"/>
      <c r="G55" s="10"/>
      <c r="H55" s="102"/>
      <c r="I55" s="11"/>
      <c r="J55" s="10"/>
      <c r="K55" s="9">
        <f t="shared" si="15"/>
      </c>
      <c r="L55" s="11"/>
      <c r="M55" s="10"/>
      <c r="N55" s="30">
        <f t="shared" si="16"/>
      </c>
      <c r="O55" s="129"/>
      <c r="P55" s="78"/>
      <c r="Q55" s="78"/>
      <c r="R55" s="90"/>
      <c r="S55" s="90">
        <f>IF(ISBLANK(I55),"",IF(ISBLANK(R55),MAX(R$130:R$161)+1,R55)+IF(ISBLANK(VLOOKUP(I55,Spieler,18,FALSE)),MAX(R$130:R$161)+1,VLOOKUP(I55,Spieler,18,FALSE)))</f>
      </c>
      <c r="T55" s="90"/>
      <c r="U55" s="90">
        <f>IF(ISBLANK(L55),"",IF(ISBLANK(R55),MAX(R$130:R$161)+1,R55)+IF(ISBLANK(VLOOKUP(L55,Spieler,18,FALSE)),MAX(R$98:R$129)+1,VLOOKUP(L55,Spieler,18,FALSE)))</f>
      </c>
      <c r="V55" s="90"/>
      <c r="AA55" s="18"/>
      <c r="AC55" s="12">
        <f t="shared" si="17"/>
      </c>
      <c r="AD55" s="12">
        <f t="shared" si="18"/>
      </c>
      <c r="AE55" s="12">
        <f t="shared" si="19"/>
      </c>
      <c r="AF55" s="12">
        <f t="shared" si="20"/>
      </c>
      <c r="AH55" s="90">
        <f>MATCH(D55,{"OBB";"NDB";"SCHW";"OPF";"OFR";"MFR";"UFR"},0)</f>
        <v>2</v>
      </c>
      <c r="AI55" s="12">
        <f t="shared" si="21"/>
      </c>
      <c r="AJ55" s="12" t="b">
        <f ca="1" t="shared" si="22"/>
        <v>0</v>
      </c>
      <c r="AK55" s="12">
        <f t="shared" si="23"/>
      </c>
    </row>
    <row r="56" spans="1:37" s="16" customFormat="1" ht="13.5" thickTop="1">
      <c r="A56" s="41">
        <v>109</v>
      </c>
      <c r="B56" s="42" t="s">
        <v>6</v>
      </c>
      <c r="C56" s="42" t="s">
        <v>2</v>
      </c>
      <c r="D56" s="222" t="s">
        <v>12</v>
      </c>
      <c r="E56" s="223" t="s">
        <v>161</v>
      </c>
      <c r="F56" s="224" t="s">
        <v>162</v>
      </c>
      <c r="G56" s="224" t="s">
        <v>166</v>
      </c>
      <c r="H56" s="101">
        <v>1998</v>
      </c>
      <c r="I56" s="14"/>
      <c r="J56" s="13"/>
      <c r="K56" s="15" t="str">
        <f t="shared" si="15"/>
        <v>Püschel / ?</v>
      </c>
      <c r="L56" s="14"/>
      <c r="M56" s="13"/>
      <c r="N56" s="24" t="str">
        <f t="shared" si="16"/>
        <v>Püschel / Rothermich</v>
      </c>
      <c r="O56" s="184" t="s">
        <v>56</v>
      </c>
      <c r="P56" s="83">
        <v>1868</v>
      </c>
      <c r="Q56" s="83">
        <v>6</v>
      </c>
      <c r="R56" s="89"/>
      <c r="S56" s="89">
        <f>IF(ISBLANK(I56),"",IF(ISBLANK(R56),MAX(R$2:R$25)+1,R56)+IF(ISBLANK(VLOOKUP(I56,Spieler,18,FALSE)),MAX(R$2:R$25)+1,VLOOKUP(I56,Spieler,18,FALSE)))</f>
      </c>
      <c r="T56" s="89"/>
      <c r="U56" s="89">
        <f>IF(ISBLANK(L56),"",IF(ISBLANK(R56),MAX(R$2:R$25)+1,R56)+IF(ISBLANK(VLOOKUP(L56,Spieler,18,FALSE)),MAX(R$26:R$49)+1,VLOOKUP(L56,Spieler,18,FALSE)))</f>
      </c>
      <c r="V56" s="89"/>
      <c r="Y56" s="225"/>
      <c r="Z56" s="225"/>
      <c r="AA56" s="95"/>
      <c r="AC56" s="16">
        <f t="shared" si="17"/>
      </c>
      <c r="AD56" s="16">
        <f t="shared" si="18"/>
      </c>
      <c r="AE56" s="16">
        <f t="shared" si="19"/>
      </c>
      <c r="AF56" s="16">
        <f t="shared" si="20"/>
      </c>
      <c r="AH56" s="89">
        <f>MATCH(D56,{"OBB";"NDB";"SCHW";"OPF";"OFR";"MFR";"UFR"},0)</f>
        <v>3</v>
      </c>
      <c r="AI56" s="16">
        <f t="shared" si="21"/>
      </c>
      <c r="AJ56" s="16" t="b">
        <f ca="1" t="shared" si="22"/>
        <v>1</v>
      </c>
      <c r="AK56" s="16">
        <f t="shared" si="23"/>
      </c>
    </row>
    <row r="57" spans="1:37" s="12" customFormat="1" ht="12.75">
      <c r="A57" s="44">
        <v>110</v>
      </c>
      <c r="B57" s="45" t="s">
        <v>6</v>
      </c>
      <c r="C57" s="45" t="s">
        <v>2</v>
      </c>
      <c r="D57" s="182" t="s">
        <v>12</v>
      </c>
      <c r="E57" s="164"/>
      <c r="F57" s="10"/>
      <c r="G57" s="10"/>
      <c r="H57" s="102"/>
      <c r="I57" s="11"/>
      <c r="J57" s="10"/>
      <c r="K57" s="4">
        <f t="shared" si="15"/>
      </c>
      <c r="L57" s="11"/>
      <c r="M57" s="10"/>
      <c r="N57" s="25">
        <f t="shared" si="16"/>
      </c>
      <c r="O57" s="185" t="s">
        <v>171</v>
      </c>
      <c r="P57" s="78"/>
      <c r="Q57" s="78"/>
      <c r="R57" s="90"/>
      <c r="S57" s="90">
        <f>IF(ISBLANK(I57),"",IF(ISBLANK(R57),MAX(R$2:R$25)+1,R57)+IF(ISBLANK(VLOOKUP(I57,Spieler,18,FALSE)),MAX(R$2:R$25)+1,VLOOKUP(I57,Spieler,18,FALSE)))</f>
      </c>
      <c r="T57" s="90"/>
      <c r="U57" s="90">
        <f>IF(ISBLANK(L57),"",IF(ISBLANK(R57),MAX(R$2:R$25)+1,R57)+IF(ISBLANK(VLOOKUP(L57,Spieler,18,FALSE)),MAX(R$26:R$49)+1,VLOOKUP(L57,Spieler,18,FALSE)))</f>
      </c>
      <c r="V57" s="90"/>
      <c r="Y57" s="97"/>
      <c r="Z57" s="97"/>
      <c r="AA57" s="18"/>
      <c r="AC57" s="12">
        <f t="shared" si="17"/>
      </c>
      <c r="AD57" s="12">
        <f t="shared" si="18"/>
      </c>
      <c r="AE57" s="12">
        <f t="shared" si="19"/>
      </c>
      <c r="AF57" s="12">
        <f t="shared" si="20"/>
      </c>
      <c r="AH57" s="90">
        <f>MATCH(D57,{"OBB";"NDB";"SCHW";"OPF";"OFR";"MFR";"UFR"},0)</f>
        <v>3</v>
      </c>
      <c r="AI57" s="12">
        <f t="shared" si="21"/>
      </c>
      <c r="AJ57" s="12" t="b">
        <f ca="1" t="shared" si="22"/>
        <v>0</v>
      </c>
      <c r="AK57" s="12">
        <f t="shared" si="23"/>
      </c>
    </row>
    <row r="58" spans="1:37" s="12" customFormat="1" ht="12.75">
      <c r="A58" s="44">
        <v>111</v>
      </c>
      <c r="B58" s="45" t="s">
        <v>6</v>
      </c>
      <c r="C58" s="45" t="s">
        <v>2</v>
      </c>
      <c r="D58" s="46" t="s">
        <v>12</v>
      </c>
      <c r="E58" s="164"/>
      <c r="F58" s="10"/>
      <c r="G58" s="10"/>
      <c r="H58" s="102"/>
      <c r="I58" s="11"/>
      <c r="J58" s="10"/>
      <c r="K58" s="4">
        <f t="shared" si="15"/>
      </c>
      <c r="L58" s="11"/>
      <c r="M58" s="10"/>
      <c r="N58" s="25">
        <f t="shared" si="16"/>
      </c>
      <c r="O58" s="185" t="s">
        <v>172</v>
      </c>
      <c r="P58" s="78"/>
      <c r="Q58" s="78"/>
      <c r="R58" s="90"/>
      <c r="S58" s="90">
        <f>IF(ISBLANK(I58),"",IF(ISBLANK(R58),MAX(R$2:R$25)+1,R58)+IF(ISBLANK(VLOOKUP(I58,Spieler,18,FALSE)),MAX(R$2:R$25)+1,VLOOKUP(I58,Spieler,18,FALSE)))</f>
      </c>
      <c r="T58" s="90"/>
      <c r="U58" s="90">
        <f>IF(ISBLANK(L58),"",IF(ISBLANK(R58),MAX(R$2:R$25)+1,R58)+IF(ISBLANK(VLOOKUP(L58,Spieler,18,FALSE)),MAX(R$26:R$49)+1,VLOOKUP(L58,Spieler,18,FALSE)))</f>
      </c>
      <c r="V58" s="90"/>
      <c r="Y58" s="97"/>
      <c r="Z58" s="97"/>
      <c r="AA58" s="18"/>
      <c r="AC58" s="12">
        <f t="shared" si="17"/>
      </c>
      <c r="AD58" s="12">
        <f t="shared" si="18"/>
      </c>
      <c r="AE58" s="12">
        <f t="shared" si="19"/>
      </c>
      <c r="AF58" s="12">
        <f t="shared" si="20"/>
      </c>
      <c r="AH58" s="90">
        <f>MATCH(D58,{"OBB";"NDB";"SCHW";"OPF";"OFR";"MFR";"UFR"},0)</f>
        <v>3</v>
      </c>
      <c r="AI58" s="12">
        <f t="shared" si="21"/>
      </c>
      <c r="AJ58" s="12" t="b">
        <f ca="1" t="shared" si="22"/>
        <v>0</v>
      </c>
      <c r="AK58" s="12">
        <f t="shared" si="23"/>
      </c>
    </row>
    <row r="59" spans="1:37" s="39" customFormat="1" ht="12.75">
      <c r="A59" s="47">
        <v>112</v>
      </c>
      <c r="B59" s="48" t="s">
        <v>6</v>
      </c>
      <c r="C59" s="48" t="s">
        <v>2</v>
      </c>
      <c r="D59" s="49" t="s">
        <v>12</v>
      </c>
      <c r="E59" s="163"/>
      <c r="F59" s="35"/>
      <c r="G59" s="35"/>
      <c r="H59" s="103"/>
      <c r="I59" s="36"/>
      <c r="J59" s="35"/>
      <c r="K59" s="37">
        <f t="shared" si="15"/>
      </c>
      <c r="L59" s="36"/>
      <c r="M59" s="35"/>
      <c r="N59" s="38">
        <f t="shared" si="16"/>
      </c>
      <c r="O59" s="130"/>
      <c r="P59" s="84"/>
      <c r="Q59" s="84"/>
      <c r="R59" s="91"/>
      <c r="S59" s="91">
        <f>IF(ISBLANK(I59),"",IF(ISBLANK(R59),MAX(R$2:R$25)+1,R59)+IF(ISBLANK(VLOOKUP(I59,Spieler,18,FALSE)),MAX(R$2:R$25)+1,VLOOKUP(I59,Spieler,18,FALSE)))</f>
      </c>
      <c r="T59" s="91"/>
      <c r="U59" s="91">
        <f>IF(ISBLANK(L59),"",IF(ISBLANK(R59),MAX(R$2:R$25)+1,R59)+IF(ISBLANK(VLOOKUP(L59,Spieler,18,FALSE)),MAX(R$26:R$49)+1,VLOOKUP(L59,Spieler,18,FALSE)))</f>
      </c>
      <c r="V59" s="91"/>
      <c r="AA59" s="107"/>
      <c r="AC59" s="39">
        <f t="shared" si="17"/>
      </c>
      <c r="AD59" s="39">
        <f t="shared" si="18"/>
      </c>
      <c r="AE59" s="39">
        <f t="shared" si="19"/>
      </c>
      <c r="AF59" s="39">
        <f t="shared" si="20"/>
      </c>
      <c r="AH59" s="91">
        <f>MATCH(D59,{"OBB";"NDB";"SCHW";"OPF";"OFR";"MFR";"UFR"},0)</f>
        <v>3</v>
      </c>
      <c r="AI59" s="39">
        <f t="shared" si="21"/>
      </c>
      <c r="AJ59" s="39" t="b">
        <f ca="1" t="shared" si="22"/>
        <v>0</v>
      </c>
      <c r="AK59" s="39">
        <f t="shared" si="23"/>
      </c>
    </row>
    <row r="60" spans="1:37" s="12" customFormat="1" ht="12.75">
      <c r="A60" s="50">
        <v>164</v>
      </c>
      <c r="B60" s="51" t="s">
        <v>6</v>
      </c>
      <c r="C60" s="51" t="s">
        <v>3</v>
      </c>
      <c r="D60" s="52" t="s">
        <v>12</v>
      </c>
      <c r="E60" s="164" t="s">
        <v>131</v>
      </c>
      <c r="F60" s="10" t="s">
        <v>132</v>
      </c>
      <c r="G60" s="10" t="s">
        <v>133</v>
      </c>
      <c r="H60" s="102">
        <v>1998</v>
      </c>
      <c r="I60" s="11"/>
      <c r="J60" s="10"/>
      <c r="K60" s="5" t="str">
        <f t="shared" si="15"/>
        <v>Bickel / ?</v>
      </c>
      <c r="L60" s="11"/>
      <c r="M60" s="10"/>
      <c r="N60" s="26" t="str">
        <f t="shared" si="16"/>
        <v>Bickel / ?</v>
      </c>
      <c r="O60" s="185" t="s">
        <v>58</v>
      </c>
      <c r="P60" s="78">
        <v>1673</v>
      </c>
      <c r="Q60" s="78">
        <v>11</v>
      </c>
      <c r="R60" s="90"/>
      <c r="S60" s="90">
        <f>IF(ISBLANK(I60),"",IF(ISBLANK(R60),MAX(R$26:R$49)+1,R60)+IF(ISBLANK(VLOOKUP(I60,Spieler,18,FALSE)),MAX(R$26:R$49)+1,VLOOKUP(I60,Spieler,18,FALSE)))</f>
      </c>
      <c r="T60" s="90"/>
      <c r="U60" s="90">
        <f>IF(ISBLANK(L60),"",IF(ISBLANK(R60),MAX(R$26:R$49)+1,R60)+IF(ISBLANK(VLOOKUP(L60,Spieler,18,FALSE)),MAX(R$2:R$25)+1,VLOOKUP(L60,Spieler,18,FALSE)))</f>
      </c>
      <c r="V60" s="90"/>
      <c r="AA60" s="18"/>
      <c r="AC60" s="12">
        <f t="shared" si="17"/>
      </c>
      <c r="AD60" s="12">
        <f t="shared" si="18"/>
      </c>
      <c r="AE60" s="12">
        <f t="shared" si="19"/>
      </c>
      <c r="AF60" s="12">
        <f t="shared" si="20"/>
      </c>
      <c r="AH60" s="90">
        <f>MATCH(D60,{"OBB";"NDB";"SCHW";"OPF";"OFR";"MFR";"UFR"},0)</f>
        <v>3</v>
      </c>
      <c r="AI60" s="12">
        <f t="shared" si="21"/>
      </c>
      <c r="AJ60" s="12" t="b">
        <f ca="1" t="shared" si="22"/>
        <v>1</v>
      </c>
      <c r="AK60" s="12">
        <f t="shared" si="23"/>
      </c>
    </row>
    <row r="61" spans="1:37" s="34" customFormat="1" ht="12.75">
      <c r="A61" s="137">
        <v>165</v>
      </c>
      <c r="B61" s="138" t="s">
        <v>6</v>
      </c>
      <c r="C61" s="138" t="s">
        <v>3</v>
      </c>
      <c r="D61" s="139" t="s">
        <v>12</v>
      </c>
      <c r="E61" s="165"/>
      <c r="F61" s="32"/>
      <c r="G61" s="32"/>
      <c r="H61" s="104"/>
      <c r="I61" s="33"/>
      <c r="J61" s="32"/>
      <c r="K61" s="140">
        <f t="shared" si="15"/>
      </c>
      <c r="L61" s="33"/>
      <c r="M61" s="32"/>
      <c r="N61" s="141">
        <f t="shared" si="16"/>
      </c>
      <c r="O61" s="131"/>
      <c r="P61" s="85"/>
      <c r="Q61" s="85"/>
      <c r="R61" s="92"/>
      <c r="S61" s="92">
        <f>IF(ISBLANK(I61),"",IF(ISBLANK(R61),MAX(R$26:R$49)+1,R61)+IF(ISBLANK(VLOOKUP(I61,Spieler,18,FALSE)),MAX(R$26:R$49)+1,VLOOKUP(I61,Spieler,18,FALSE)))</f>
      </c>
      <c r="T61" s="92"/>
      <c r="U61" s="92">
        <f>IF(ISBLANK(L61),"",IF(ISBLANK(R61),MAX(R$26:R$49)+1,R61)+IF(ISBLANK(VLOOKUP(L61,Spieler,18,FALSE)),MAX(R$2:R$25)+1,VLOOKUP(L61,Spieler,18,FALSE)))</f>
      </c>
      <c r="V61" s="92"/>
      <c r="AA61" s="108"/>
      <c r="AC61" s="34">
        <f t="shared" si="17"/>
      </c>
      <c r="AD61" s="34">
        <f t="shared" si="18"/>
      </c>
      <c r="AE61" s="34">
        <f t="shared" si="19"/>
      </c>
      <c r="AF61" s="34">
        <f t="shared" si="20"/>
      </c>
      <c r="AH61" s="92">
        <f>MATCH(D61,{"OBB";"NDB";"SCHW";"OPF";"OFR";"MFR";"UFR"},0)</f>
        <v>3</v>
      </c>
      <c r="AI61" s="34">
        <f t="shared" si="21"/>
      </c>
      <c r="AJ61" s="34" t="b">
        <f ca="1" t="shared" si="22"/>
        <v>0</v>
      </c>
      <c r="AK61" s="34">
        <f t="shared" si="23"/>
      </c>
    </row>
    <row r="62" spans="1:37" s="12" customFormat="1" ht="12.75">
      <c r="A62" s="53">
        <v>208</v>
      </c>
      <c r="B62" s="54" t="s">
        <v>7</v>
      </c>
      <c r="C62" s="54" t="s">
        <v>2</v>
      </c>
      <c r="D62" s="55" t="s">
        <v>12</v>
      </c>
      <c r="E62" s="164" t="s">
        <v>187</v>
      </c>
      <c r="F62" s="10" t="s">
        <v>188</v>
      </c>
      <c r="G62" s="10" t="s">
        <v>135</v>
      </c>
      <c r="H62" s="102">
        <v>2001</v>
      </c>
      <c r="I62" s="11"/>
      <c r="J62" s="10"/>
      <c r="K62" s="6" t="str">
        <f t="shared" si="15"/>
        <v>Holzmann / ?</v>
      </c>
      <c r="L62" s="11"/>
      <c r="M62" s="10"/>
      <c r="N62" s="27" t="str">
        <f t="shared" si="16"/>
        <v>Holzmann / ?</v>
      </c>
      <c r="O62" s="129" t="s">
        <v>104</v>
      </c>
      <c r="P62" s="78">
        <v>1658</v>
      </c>
      <c r="Q62" s="78">
        <v>13</v>
      </c>
      <c r="R62" s="90"/>
      <c r="S62" s="90">
        <f>IF(ISBLANK(I62),"",IF(ISBLANK(R62),MAX(R$50:R$73)+1,R62)+IF(ISBLANK(VLOOKUP(I62,Spieler,18,FALSE)),MAX(R$50:R$73)+1,VLOOKUP(I62,Spieler,18,FALSE)))</f>
      </c>
      <c r="T62" s="90"/>
      <c r="U62" s="90">
        <f>IF(ISBLANK(L62),"",IF(ISBLANK(R62),MAX(R$50:R$73)+1,R62)+IF(ISBLANK(VLOOKUP(L62,Spieler,18,FALSE)),MAX(R$74:R$97)+1,VLOOKUP(L62,Spieler,18,FALSE)))</f>
      </c>
      <c r="V62" s="90"/>
      <c r="AA62" s="18"/>
      <c r="AC62" s="12">
        <f t="shared" si="17"/>
      </c>
      <c r="AD62" s="12">
        <f t="shared" si="18"/>
      </c>
      <c r="AE62" s="12">
        <f t="shared" si="19"/>
      </c>
      <c r="AF62" s="12">
        <f t="shared" si="20"/>
      </c>
      <c r="AH62" s="90">
        <f>MATCH(D62,{"OBB";"NDB";"SCHW";"OPF";"OFR";"MFR";"UFR"},0)</f>
        <v>3</v>
      </c>
      <c r="AI62" s="12">
        <f t="shared" si="21"/>
      </c>
      <c r="AJ62" s="12" t="b">
        <f ca="1" t="shared" si="22"/>
        <v>1</v>
      </c>
      <c r="AK62" s="12">
        <f t="shared" si="23"/>
      </c>
    </row>
    <row r="63" spans="1:37" s="12" customFormat="1" ht="12.75">
      <c r="A63" s="53">
        <v>209</v>
      </c>
      <c r="B63" s="54" t="s">
        <v>7</v>
      </c>
      <c r="C63" s="54" t="s">
        <v>2</v>
      </c>
      <c r="D63" s="55" t="s">
        <v>12</v>
      </c>
      <c r="E63" s="164"/>
      <c r="F63" s="10"/>
      <c r="G63" s="10"/>
      <c r="H63" s="102"/>
      <c r="I63" s="11"/>
      <c r="J63" s="10"/>
      <c r="K63" s="6">
        <f t="shared" si="15"/>
      </c>
      <c r="L63" s="11"/>
      <c r="M63" s="10"/>
      <c r="N63" s="27">
        <f t="shared" si="16"/>
      </c>
      <c r="O63" s="129" t="s">
        <v>191</v>
      </c>
      <c r="P63" s="78"/>
      <c r="Q63" s="78"/>
      <c r="R63" s="90"/>
      <c r="S63" s="90">
        <f>IF(ISBLANK(I63),"",IF(ISBLANK(R63),MAX(R$50:R$73)+1,R63)+IF(ISBLANK(VLOOKUP(I63,Spieler,18,FALSE)),MAX(R$50:R$73)+1,VLOOKUP(I63,Spieler,18,FALSE)))</f>
      </c>
      <c r="T63" s="90"/>
      <c r="U63" s="90">
        <f>IF(ISBLANK(L63),"",IF(ISBLANK(R63),MAX(R$50:R$73)+1,R63)+IF(ISBLANK(VLOOKUP(L63,Spieler,18,FALSE)),MAX(R$74:R$97)+1,VLOOKUP(L63,Spieler,18,FALSE)))</f>
      </c>
      <c r="V63" s="90"/>
      <c r="AA63" s="18"/>
      <c r="AC63" s="12">
        <f t="shared" si="17"/>
      </c>
      <c r="AD63" s="12">
        <f t="shared" si="18"/>
      </c>
      <c r="AE63" s="12">
        <f t="shared" si="19"/>
      </c>
      <c r="AF63" s="12">
        <f t="shared" si="20"/>
      </c>
      <c r="AH63" s="90">
        <f>MATCH(D63,{"OBB";"NDB";"SCHW";"OPF";"OFR";"MFR";"UFR"},0)</f>
        <v>3</v>
      </c>
      <c r="AI63" s="12">
        <f t="shared" si="21"/>
      </c>
      <c r="AJ63" s="12" t="b">
        <f ca="1" t="shared" si="22"/>
        <v>0</v>
      </c>
      <c r="AK63" s="12">
        <f t="shared" si="23"/>
      </c>
    </row>
    <row r="64" spans="1:37" s="12" customFormat="1" ht="12.75">
      <c r="A64" s="53">
        <v>210</v>
      </c>
      <c r="B64" s="54" t="s">
        <v>7</v>
      </c>
      <c r="C64" s="54" t="s">
        <v>2</v>
      </c>
      <c r="D64" s="55" t="s">
        <v>12</v>
      </c>
      <c r="E64" s="164"/>
      <c r="F64" s="10"/>
      <c r="G64" s="10"/>
      <c r="H64" s="102"/>
      <c r="I64" s="11"/>
      <c r="J64" s="10"/>
      <c r="K64" s="6">
        <f t="shared" si="15"/>
      </c>
      <c r="L64" s="11"/>
      <c r="M64" s="10"/>
      <c r="N64" s="27">
        <f t="shared" si="16"/>
      </c>
      <c r="O64" s="129" t="s">
        <v>192</v>
      </c>
      <c r="P64" s="78"/>
      <c r="Q64" s="78"/>
      <c r="R64" s="90"/>
      <c r="S64" s="90">
        <f>IF(ISBLANK(I64),"",IF(ISBLANK(R64),MAX(R$50:R$73)+1,R64)+IF(ISBLANK(VLOOKUP(I64,Spieler,18,FALSE)),MAX(R$50:R$73)+1,VLOOKUP(I64,Spieler,18,FALSE)))</f>
      </c>
      <c r="T64" s="90"/>
      <c r="U64" s="90">
        <f>IF(ISBLANK(L64),"",IF(ISBLANK(R64),MAX(R$50:R$73)+1,R64)+IF(ISBLANK(VLOOKUP(L64,Spieler,18,FALSE)),MAX(R$74:R$97)+1,VLOOKUP(L64,Spieler,18,FALSE)))</f>
      </c>
      <c r="V64" s="90"/>
      <c r="AA64" s="18"/>
      <c r="AC64" s="12">
        <f t="shared" si="17"/>
      </c>
      <c r="AD64" s="12">
        <f t="shared" si="18"/>
      </c>
      <c r="AE64" s="12">
        <f t="shared" si="19"/>
      </c>
      <c r="AF64" s="12">
        <f t="shared" si="20"/>
      </c>
      <c r="AH64" s="90">
        <f>MATCH(D64,{"OBB";"NDB";"SCHW";"OPF";"OFR";"MFR";"UFR"},0)</f>
        <v>3</v>
      </c>
      <c r="AI64" s="12">
        <f t="shared" si="21"/>
      </c>
      <c r="AJ64" s="12" t="b">
        <f ca="1" t="shared" si="22"/>
        <v>0</v>
      </c>
      <c r="AK64" s="12">
        <f t="shared" si="23"/>
      </c>
    </row>
    <row r="65" spans="1:37" s="12" customFormat="1" ht="12.75">
      <c r="A65" s="53">
        <v>211</v>
      </c>
      <c r="B65" s="54" t="s">
        <v>7</v>
      </c>
      <c r="C65" s="54" t="s">
        <v>2</v>
      </c>
      <c r="D65" s="55" t="s">
        <v>12</v>
      </c>
      <c r="E65" s="164"/>
      <c r="F65" s="10"/>
      <c r="G65" s="10"/>
      <c r="H65" s="102"/>
      <c r="I65" s="11"/>
      <c r="J65" s="10"/>
      <c r="K65" s="6">
        <f t="shared" si="15"/>
      </c>
      <c r="L65" s="11"/>
      <c r="M65" s="10"/>
      <c r="N65" s="27">
        <f t="shared" si="16"/>
      </c>
      <c r="O65" s="129"/>
      <c r="P65" s="78"/>
      <c r="Q65" s="78"/>
      <c r="R65" s="90"/>
      <c r="S65" s="90">
        <f>IF(ISBLANK(I65),"",IF(ISBLANK(R65),MAX(R$50:R$73)+1,R65)+IF(ISBLANK(VLOOKUP(I65,Spieler,18,FALSE)),MAX(R$50:R$73)+1,VLOOKUP(I65,Spieler,18,FALSE)))</f>
      </c>
      <c r="T65" s="90"/>
      <c r="U65" s="90">
        <f>IF(ISBLANK(L65),"",IF(ISBLANK(R65),MAX(R$50:R$73)+1,R65)+IF(ISBLANK(VLOOKUP(L65,Spieler,18,FALSE)),MAX(R$74:R$97)+1,VLOOKUP(L65,Spieler,18,FALSE)))</f>
      </c>
      <c r="V65" s="90"/>
      <c r="AA65" s="18"/>
      <c r="AC65" s="12">
        <f t="shared" si="17"/>
      </c>
      <c r="AD65" s="12">
        <f t="shared" si="18"/>
      </c>
      <c r="AE65" s="12">
        <f t="shared" si="19"/>
      </c>
      <c r="AF65" s="12">
        <f t="shared" si="20"/>
      </c>
      <c r="AH65" s="90">
        <f>MATCH(D65,{"OBB";"NDB";"SCHW";"OPF";"OFR";"MFR";"UFR"},0)</f>
        <v>3</v>
      </c>
      <c r="AI65" s="12">
        <f t="shared" si="21"/>
      </c>
      <c r="AJ65" s="12" t="b">
        <f ca="1" t="shared" si="22"/>
        <v>0</v>
      </c>
      <c r="AK65" s="12">
        <f t="shared" si="23"/>
      </c>
    </row>
    <row r="66" spans="1:37" s="161" customFormat="1" ht="12.75">
      <c r="A66" s="150">
        <v>258</v>
      </c>
      <c r="B66" s="151" t="s">
        <v>7</v>
      </c>
      <c r="C66" s="151" t="s">
        <v>3</v>
      </c>
      <c r="D66" s="152" t="s">
        <v>12</v>
      </c>
      <c r="E66" s="170"/>
      <c r="F66" s="153"/>
      <c r="G66" s="153"/>
      <c r="H66" s="154"/>
      <c r="I66" s="155"/>
      <c r="J66" s="153"/>
      <c r="K66" s="156">
        <f aca="true" t="shared" si="24" ref="K66:K97">IF(E66="","",IF(I66=0,IF(J66="",IF(COUNTIF(DpStartnr,"="&amp;A66)&lt;&gt;1,E66&amp;" / ?",IF(INDEX(Nachname,MATCH(A66,DpStartnr,0),1)="",E66&amp;" / ?",E66&amp;" / "&amp;INDEX(Nachname,MATCH(A66,DpStartnr,0),1))),E66&amp;" / "&amp;J66),IF(VLOOKUP(I66,Spieler,5,FALSE)="",E66&amp;" / "&amp;I66,E66&amp;" / "&amp;VLOOKUP(I66,Spieler,5,FALSE))))</f>
      </c>
      <c r="L66" s="155"/>
      <c r="M66" s="153"/>
      <c r="N66" s="157">
        <f aca="true" t="shared" si="25" ref="N66:N97">IF(E66="","",IF(L66=0,IF(M66="",IF(COUNTIF(MpStartnr,"="&amp;A66)&lt;&gt;1,E66&amp;" / ?",IF(INDEX(Nachname,MATCH(A66,MpStartnr,0),1)="",E66&amp;" / ?",E66&amp;" / "&amp;INDEX(Nachname,MATCH(A66,MpStartnr,0),1))),E66&amp;" / "&amp;M66),IF(VLOOKUP(L66,Spieler,5,FALSE)="",E66&amp;" / "&amp;L66,E66&amp;" / "&amp;VLOOKUP(L66,Spieler,5,FALSE))))</f>
      </c>
      <c r="O66" s="158" t="s">
        <v>201</v>
      </c>
      <c r="P66" s="159"/>
      <c r="Q66" s="159"/>
      <c r="R66" s="160"/>
      <c r="S66" s="160">
        <f>IF(ISBLANK(I66),"",IF(ISBLANK(R66),MAX(R$74:R$97)+1,R66)+IF(ISBLANK(VLOOKUP(I66,Spieler,18,FALSE)),MAX(R$74:R$97)+1,VLOOKUP(I66,Spieler,18,FALSE)))</f>
      </c>
      <c r="T66" s="160"/>
      <c r="U66" s="160">
        <f>IF(ISBLANK(L66),"",IF(ISBLANK(R66),MAX(R$74:R$97)+1,R66)+IF(ISBLANK(VLOOKUP(L66,Spieler,18,FALSE)),MAX(R$50:R$73)+1,VLOOKUP(L66,Spieler,18,FALSE)))</f>
      </c>
      <c r="V66" s="160"/>
      <c r="AA66" s="162"/>
      <c r="AC66" s="161">
        <f aca="true" t="shared" si="26" ref="AC66:AC97">IF(OR(ISBLANK(E66),ISBLANK(X66)),"",(X66=E66))</f>
      </c>
      <c r="AD66" s="161">
        <f aca="true" t="shared" si="27" ref="AD66:AD97">IF(OR(ISBLANK(F66),ISBLANK(Y66)),"",(Y66=F66))</f>
      </c>
      <c r="AE66" s="161">
        <f aca="true" t="shared" si="28" ref="AE66:AE97">IF(OR(ISBLANK(G66),ISBLANK(Z66)),"",(Z66=G66))</f>
      </c>
      <c r="AF66" s="161">
        <f aca="true" t="shared" si="29" ref="AF66:AF97">IF(OR(ISBLANK(H66),ISBLANK(AA66)),"",(AA66=H66))</f>
      </c>
      <c r="AH66" s="160">
        <f>MATCH(D66,{"OBB";"NDB";"SCHW";"OPF";"OFR";"MFR";"UFR"},0)</f>
        <v>3</v>
      </c>
      <c r="AI66" s="161">
        <f aca="true" t="shared" si="30" ref="AI66:AI97">IF(A66=I66,"x","")</f>
      </c>
      <c r="AJ66" s="161" t="b">
        <f aca="true" ca="1" t="shared" si="31" ref="AJ66:AJ97">AND(H66&lt;=YEAR(TODAY()),H66&gt;=1900)</f>
        <v>0</v>
      </c>
      <c r="AK66" s="161">
        <f aca="true" t="shared" si="32" ref="AK66:AK97">IF(A66=L66,"x","")</f>
      </c>
    </row>
    <row r="67" spans="1:37" s="12" customFormat="1" ht="12.75">
      <c r="A67" s="56">
        <v>259</v>
      </c>
      <c r="B67" s="57" t="s">
        <v>7</v>
      </c>
      <c r="C67" s="57" t="s">
        <v>3</v>
      </c>
      <c r="D67" s="58" t="s">
        <v>12</v>
      </c>
      <c r="E67" s="164"/>
      <c r="F67" s="10"/>
      <c r="G67" s="10"/>
      <c r="H67" s="102"/>
      <c r="I67" s="11"/>
      <c r="J67" s="10"/>
      <c r="K67" s="7">
        <f t="shared" si="24"/>
      </c>
      <c r="L67" s="11"/>
      <c r="M67" s="10"/>
      <c r="N67" s="28">
        <f t="shared" si="25"/>
      </c>
      <c r="O67" s="129" t="s">
        <v>202</v>
      </c>
      <c r="P67" s="78"/>
      <c r="Q67" s="78"/>
      <c r="R67" s="90"/>
      <c r="S67" s="90">
        <f>IF(ISBLANK(I67),"",IF(ISBLANK(R67),MAX(R$74:R$97)+1,R67)+IF(ISBLANK(VLOOKUP(I67,Spieler,18,FALSE)),MAX(R$74:R$97)+1,VLOOKUP(I67,Spieler,18,FALSE)))</f>
      </c>
      <c r="T67" s="90"/>
      <c r="U67" s="90">
        <f>IF(ISBLANK(L67),"",IF(ISBLANK(R67),MAX(R$74:R$97)+1,R67)+IF(ISBLANK(VLOOKUP(L67,Spieler,18,FALSE)),MAX(R$50:R$73)+1,VLOOKUP(L67,Spieler,18,FALSE)))</f>
      </c>
      <c r="V67" s="90"/>
      <c r="AA67" s="18"/>
      <c r="AC67" s="12">
        <f t="shared" si="26"/>
      </c>
      <c r="AD67" s="12">
        <f t="shared" si="27"/>
      </c>
      <c r="AE67" s="12">
        <f t="shared" si="28"/>
      </c>
      <c r="AF67" s="12">
        <f t="shared" si="29"/>
      </c>
      <c r="AH67" s="90">
        <f>MATCH(D67,{"OBB";"NDB";"SCHW";"OPF";"OFR";"MFR";"UFR"},0)</f>
        <v>3</v>
      </c>
      <c r="AI67" s="12">
        <f t="shared" si="30"/>
      </c>
      <c r="AJ67" s="12" t="b">
        <f ca="1" t="shared" si="31"/>
        <v>0</v>
      </c>
      <c r="AK67" s="12">
        <f t="shared" si="32"/>
      </c>
    </row>
    <row r="68" spans="1:37" s="12" customFormat="1" ht="12.75">
      <c r="A68" s="56">
        <v>260</v>
      </c>
      <c r="B68" s="57" t="s">
        <v>7</v>
      </c>
      <c r="C68" s="57" t="s">
        <v>3</v>
      </c>
      <c r="D68" s="58" t="s">
        <v>12</v>
      </c>
      <c r="E68" s="164"/>
      <c r="F68" s="10"/>
      <c r="G68" s="10"/>
      <c r="H68" s="102"/>
      <c r="I68" s="11"/>
      <c r="J68" s="10"/>
      <c r="K68" s="7">
        <f t="shared" si="24"/>
      </c>
      <c r="L68" s="11"/>
      <c r="M68" s="10"/>
      <c r="N68" s="28">
        <f t="shared" si="25"/>
      </c>
      <c r="O68" s="129" t="s">
        <v>203</v>
      </c>
      <c r="P68" s="78"/>
      <c r="Q68" s="78"/>
      <c r="R68" s="90"/>
      <c r="S68" s="90">
        <f>IF(ISBLANK(I68),"",IF(ISBLANK(R68),MAX(R$74:R$97)+1,R68)+IF(ISBLANK(VLOOKUP(I68,Spieler,18,FALSE)),MAX(R$74:R$97)+1,VLOOKUP(I68,Spieler,18,FALSE)))</f>
      </c>
      <c r="T68" s="90"/>
      <c r="U68" s="90">
        <f>IF(ISBLANK(L68),"",IF(ISBLANK(R68),MAX(R$74:R$97)+1,R68)+IF(ISBLANK(VLOOKUP(L68,Spieler,18,FALSE)),MAX(R$50:R$73)+1,VLOOKUP(L68,Spieler,18,FALSE)))</f>
      </c>
      <c r="V68" s="90"/>
      <c r="AA68" s="18"/>
      <c r="AC68" s="12">
        <f t="shared" si="26"/>
      </c>
      <c r="AD68" s="12">
        <f t="shared" si="27"/>
      </c>
      <c r="AE68" s="12">
        <f t="shared" si="28"/>
      </c>
      <c r="AF68" s="12">
        <f t="shared" si="29"/>
      </c>
      <c r="AH68" s="90">
        <f>MATCH(D68,{"OBB";"NDB";"SCHW";"OPF";"OFR";"MFR";"UFR"},0)</f>
        <v>3</v>
      </c>
      <c r="AI68" s="12">
        <f t="shared" si="30"/>
      </c>
      <c r="AJ68" s="12" t="b">
        <f ca="1" t="shared" si="31"/>
        <v>0</v>
      </c>
      <c r="AK68" s="12">
        <f t="shared" si="32"/>
      </c>
    </row>
    <row r="69" spans="1:37" s="12" customFormat="1" ht="12.75">
      <c r="A69" s="56">
        <v>261</v>
      </c>
      <c r="B69" s="57" t="s">
        <v>7</v>
      </c>
      <c r="C69" s="57" t="s">
        <v>3</v>
      </c>
      <c r="D69" s="58" t="s">
        <v>12</v>
      </c>
      <c r="E69" s="164"/>
      <c r="F69" s="10"/>
      <c r="G69" s="10"/>
      <c r="H69" s="102"/>
      <c r="I69" s="11"/>
      <c r="J69" s="10"/>
      <c r="K69" s="7">
        <f t="shared" si="24"/>
      </c>
      <c r="L69" s="11"/>
      <c r="M69" s="10"/>
      <c r="N69" s="28">
        <f t="shared" si="25"/>
      </c>
      <c r="O69" s="129" t="s">
        <v>204</v>
      </c>
      <c r="P69" s="78"/>
      <c r="Q69" s="78"/>
      <c r="R69" s="90"/>
      <c r="S69" s="90">
        <f>IF(ISBLANK(I69),"",IF(ISBLANK(R69),MAX(R$74:R$97)+1,R69)+IF(ISBLANK(VLOOKUP(I69,Spieler,18,FALSE)),MAX(R$74:R$97)+1,VLOOKUP(I69,Spieler,18,FALSE)))</f>
      </c>
      <c r="T69" s="90"/>
      <c r="U69" s="90">
        <f>IF(ISBLANK(L69),"",IF(ISBLANK(R69),MAX(R$74:R$97)+1,R69)+IF(ISBLANK(VLOOKUP(L69,Spieler,18,FALSE)),MAX(R$50:R$73)+1,VLOOKUP(L69,Spieler,18,FALSE)))</f>
      </c>
      <c r="V69" s="90"/>
      <c r="AA69" s="18"/>
      <c r="AC69" s="12">
        <f t="shared" si="26"/>
      </c>
      <c r="AD69" s="12">
        <f t="shared" si="27"/>
      </c>
      <c r="AE69" s="12">
        <f t="shared" si="28"/>
      </c>
      <c r="AF69" s="12">
        <f t="shared" si="29"/>
      </c>
      <c r="AH69" s="90">
        <f>MATCH(D69,{"OBB";"NDB";"SCHW";"OPF";"OFR";"MFR";"UFR"},0)</f>
        <v>3</v>
      </c>
      <c r="AI69" s="12">
        <f t="shared" si="30"/>
      </c>
      <c r="AJ69" s="12" t="b">
        <f ca="1" t="shared" si="31"/>
        <v>0</v>
      </c>
      <c r="AK69" s="12">
        <f t="shared" si="32"/>
      </c>
    </row>
    <row r="70" spans="1:37" s="12" customFormat="1" ht="12.75">
      <c r="A70" s="56">
        <v>262</v>
      </c>
      <c r="B70" s="57" t="s">
        <v>7</v>
      </c>
      <c r="C70" s="57" t="s">
        <v>3</v>
      </c>
      <c r="D70" s="58" t="s">
        <v>12</v>
      </c>
      <c r="E70" s="164"/>
      <c r="F70" s="10"/>
      <c r="G70" s="10"/>
      <c r="H70" s="102"/>
      <c r="I70" s="11"/>
      <c r="J70" s="10"/>
      <c r="K70" s="7">
        <f t="shared" si="24"/>
      </c>
      <c r="L70" s="11"/>
      <c r="M70" s="10"/>
      <c r="N70" s="28">
        <f t="shared" si="25"/>
      </c>
      <c r="O70" s="129"/>
      <c r="P70" s="78"/>
      <c r="Q70" s="78"/>
      <c r="R70" s="90"/>
      <c r="S70" s="90">
        <f>IF(ISBLANK(I70),"",IF(ISBLANK(R70),MAX(R$74:R$97)+1,R70)+IF(ISBLANK(VLOOKUP(I70,Spieler,18,FALSE)),MAX(R$74:R$97)+1,VLOOKUP(I70,Spieler,18,FALSE)))</f>
      </c>
      <c r="T70" s="90"/>
      <c r="U70" s="90">
        <f>IF(ISBLANK(L70),"",IF(ISBLANK(R70),MAX(R$74:R$97)+1,R70)+IF(ISBLANK(VLOOKUP(L70,Spieler,18,FALSE)),MAX(R$50:R$73)+1,VLOOKUP(L70,Spieler,18,FALSE)))</f>
      </c>
      <c r="V70" s="90"/>
      <c r="AA70" s="18"/>
      <c r="AC70" s="12">
        <f t="shared" si="26"/>
      </c>
      <c r="AD70" s="12">
        <f t="shared" si="27"/>
      </c>
      <c r="AE70" s="12">
        <f t="shared" si="28"/>
      </c>
      <c r="AF70" s="12">
        <f t="shared" si="29"/>
      </c>
      <c r="AH70" s="90">
        <f>MATCH(D70,{"OBB";"NDB";"SCHW";"OPF";"OFR";"MFR";"UFR"},0)</f>
        <v>3</v>
      </c>
      <c r="AI70" s="12">
        <f t="shared" si="30"/>
      </c>
      <c r="AJ70" s="12" t="b">
        <f ca="1" t="shared" si="31"/>
        <v>0</v>
      </c>
      <c r="AK70" s="12">
        <f t="shared" si="32"/>
      </c>
    </row>
    <row r="71" spans="1:37" s="115" customFormat="1" ht="12.75">
      <c r="A71" s="187">
        <v>312</v>
      </c>
      <c r="B71" s="188" t="s">
        <v>8</v>
      </c>
      <c r="C71" s="188" t="s">
        <v>2</v>
      </c>
      <c r="D71" s="189" t="s">
        <v>12</v>
      </c>
      <c r="E71" s="169" t="s">
        <v>136</v>
      </c>
      <c r="F71" s="110" t="s">
        <v>137</v>
      </c>
      <c r="G71" s="110" t="s">
        <v>126</v>
      </c>
      <c r="H71" s="111">
        <v>2003</v>
      </c>
      <c r="I71" s="112"/>
      <c r="J71" s="110"/>
      <c r="K71" s="193" t="str">
        <f t="shared" si="24"/>
        <v>Göppel / ?</v>
      </c>
      <c r="L71" s="112"/>
      <c r="M71" s="110"/>
      <c r="N71" s="194" t="str">
        <f t="shared" si="25"/>
        <v>Göppel / ?</v>
      </c>
      <c r="O71" s="132" t="s">
        <v>56</v>
      </c>
      <c r="P71" s="113">
        <v>1457</v>
      </c>
      <c r="Q71" s="113">
        <v>8</v>
      </c>
      <c r="R71" s="114"/>
      <c r="S71" s="114">
        <f>IF(ISBLANK(I71),"",IF(ISBLANK(R71),MAX(R$98:R$129)+1,R71)+IF(ISBLANK(VLOOKUP(I71,Spieler,18,FALSE)),MAX(R$98:R$129)+1,VLOOKUP(I71,Spieler,18,FALSE)))</f>
      </c>
      <c r="T71" s="114"/>
      <c r="U71" s="114">
        <f>IF(ISBLANK(L71),"",IF(ISBLANK(R71),MAX(R$98:R$129)+1,R71)+IF(ISBLANK(VLOOKUP(L71,Spieler,18,FALSE)),MAX(R$130:R$161)+1,VLOOKUP(L71,Spieler,18,FALSE)))</f>
      </c>
      <c r="V71" s="114"/>
      <c r="AA71" s="116"/>
      <c r="AC71" s="115">
        <f t="shared" si="26"/>
      </c>
      <c r="AD71" s="115">
        <f t="shared" si="27"/>
      </c>
      <c r="AE71" s="115">
        <f t="shared" si="28"/>
      </c>
      <c r="AF71" s="115">
        <f t="shared" si="29"/>
      </c>
      <c r="AH71" s="114">
        <f>MATCH(D71,{"OBB";"NDB";"SCHW";"OPF";"OFR";"MFR";"UFR"},0)</f>
        <v>3</v>
      </c>
      <c r="AI71" s="115">
        <f t="shared" si="30"/>
      </c>
      <c r="AJ71" s="115" t="b">
        <f ca="1" t="shared" si="31"/>
        <v>1</v>
      </c>
      <c r="AK71" s="115">
        <f t="shared" si="32"/>
      </c>
    </row>
    <row r="72" spans="1:37" s="12" customFormat="1" ht="12.75">
      <c r="A72" s="59">
        <v>313</v>
      </c>
      <c r="B72" s="60" t="s">
        <v>8</v>
      </c>
      <c r="C72" s="60" t="s">
        <v>2</v>
      </c>
      <c r="D72" s="61" t="s">
        <v>12</v>
      </c>
      <c r="E72" s="164"/>
      <c r="F72" s="10"/>
      <c r="G72" s="10"/>
      <c r="H72" s="102"/>
      <c r="I72" s="11"/>
      <c r="J72" s="10"/>
      <c r="K72" s="8">
        <f t="shared" si="24"/>
      </c>
      <c r="L72" s="11"/>
      <c r="M72" s="10"/>
      <c r="N72" s="29">
        <f t="shared" si="25"/>
      </c>
      <c r="O72" s="129" t="s">
        <v>216</v>
      </c>
      <c r="P72" s="78"/>
      <c r="Q72" s="78"/>
      <c r="R72" s="90"/>
      <c r="S72" s="90">
        <f>IF(ISBLANK(I72),"",IF(ISBLANK(R72),MAX(R$98:R$129)+1,R72)+IF(ISBLANK(VLOOKUP(I72,Spieler,18,FALSE)),MAX(R$98:R$129)+1,VLOOKUP(I72,Spieler,18,FALSE)))</f>
      </c>
      <c r="T72" s="90"/>
      <c r="U72" s="90">
        <f>IF(ISBLANK(L72),"",IF(ISBLANK(R72),MAX(R$98:R$129)+1,R72)+IF(ISBLANK(VLOOKUP(L72,Spieler,18,FALSE)),MAX(R$130:R$161)+1,VLOOKUP(L72,Spieler,18,FALSE)))</f>
      </c>
      <c r="V72" s="90"/>
      <c r="AA72" s="18"/>
      <c r="AC72" s="12">
        <f t="shared" si="26"/>
      </c>
      <c r="AD72" s="12">
        <f t="shared" si="27"/>
      </c>
      <c r="AE72" s="12">
        <f t="shared" si="28"/>
      </c>
      <c r="AF72" s="12">
        <f t="shared" si="29"/>
      </c>
      <c r="AH72" s="90">
        <f>MATCH(D72,{"OBB";"NDB";"SCHW";"OPF";"OFR";"MFR";"UFR"},0)</f>
        <v>3</v>
      </c>
      <c r="AI72" s="12">
        <f t="shared" si="30"/>
      </c>
      <c r="AJ72" s="12" t="b">
        <f ca="1" t="shared" si="31"/>
        <v>0</v>
      </c>
      <c r="AK72" s="12">
        <f t="shared" si="32"/>
      </c>
    </row>
    <row r="73" spans="1:37" s="12" customFormat="1" ht="12.75">
      <c r="A73" s="59">
        <v>314</v>
      </c>
      <c r="B73" s="60" t="s">
        <v>8</v>
      </c>
      <c r="C73" s="60" t="s">
        <v>2</v>
      </c>
      <c r="D73" s="61" t="s">
        <v>12</v>
      </c>
      <c r="E73" s="164"/>
      <c r="F73" s="10"/>
      <c r="G73" s="10"/>
      <c r="H73" s="102"/>
      <c r="I73" s="11"/>
      <c r="J73" s="10"/>
      <c r="K73" s="8">
        <f t="shared" si="24"/>
      </c>
      <c r="L73" s="11"/>
      <c r="M73" s="10"/>
      <c r="N73" s="29">
        <f t="shared" si="25"/>
      </c>
      <c r="O73" s="129"/>
      <c r="P73" s="78"/>
      <c r="Q73" s="78"/>
      <c r="R73" s="90"/>
      <c r="S73" s="90">
        <f>IF(ISBLANK(I73),"",IF(ISBLANK(R73),MAX(R$98:R$129)+1,R73)+IF(ISBLANK(VLOOKUP(I73,Spieler,18,FALSE)),MAX(R$98:R$129)+1,VLOOKUP(I73,Spieler,18,FALSE)))</f>
      </c>
      <c r="T73" s="90"/>
      <c r="U73" s="90">
        <f>IF(ISBLANK(L73),"",IF(ISBLANK(R73),MAX(R$98:R$129)+1,R73)+IF(ISBLANK(VLOOKUP(L73,Spieler,18,FALSE)),MAX(R$130:R$161)+1,VLOOKUP(L73,Spieler,18,FALSE)))</f>
      </c>
      <c r="V73" s="90"/>
      <c r="AA73" s="18"/>
      <c r="AC73" s="12">
        <f t="shared" si="26"/>
      </c>
      <c r="AD73" s="12">
        <f t="shared" si="27"/>
      </c>
      <c r="AE73" s="12">
        <f t="shared" si="28"/>
      </c>
      <c r="AF73" s="12">
        <f t="shared" si="29"/>
      </c>
      <c r="AH73" s="90">
        <f>MATCH(D73,{"OBB";"NDB";"SCHW";"OPF";"OFR";"MFR";"UFR"},0)</f>
        <v>3</v>
      </c>
      <c r="AI73" s="12">
        <f t="shared" si="30"/>
      </c>
      <c r="AJ73" s="12" t="b">
        <f ca="1" t="shared" si="31"/>
        <v>0</v>
      </c>
      <c r="AK73" s="12">
        <f t="shared" si="32"/>
      </c>
    </row>
    <row r="74" spans="1:37" s="12" customFormat="1" ht="12.75">
      <c r="A74" s="59">
        <v>315</v>
      </c>
      <c r="B74" s="60" t="s">
        <v>8</v>
      </c>
      <c r="C74" s="60" t="s">
        <v>2</v>
      </c>
      <c r="D74" s="61" t="s">
        <v>12</v>
      </c>
      <c r="E74" s="164"/>
      <c r="F74" s="10"/>
      <c r="G74" s="10"/>
      <c r="H74" s="102"/>
      <c r="I74" s="11"/>
      <c r="J74" s="10"/>
      <c r="K74" s="8">
        <f t="shared" si="24"/>
      </c>
      <c r="L74" s="11"/>
      <c r="M74" s="10"/>
      <c r="N74" s="29">
        <f t="shared" si="25"/>
      </c>
      <c r="O74" s="129"/>
      <c r="P74" s="78"/>
      <c r="Q74" s="78"/>
      <c r="R74" s="90"/>
      <c r="S74" s="90">
        <f>IF(ISBLANK(I74),"",IF(ISBLANK(R74),MAX(R$98:R$129)+1,R74)+IF(ISBLANK(VLOOKUP(I74,Spieler,18,FALSE)),MAX(R$98:R$129)+1,VLOOKUP(I74,Spieler,18,FALSE)))</f>
      </c>
      <c r="T74" s="90"/>
      <c r="U74" s="90">
        <f>IF(ISBLANK(L74),"",IF(ISBLANK(R74),MAX(R$98:R$129)+1,R74)+IF(ISBLANK(VLOOKUP(L74,Spieler,18,FALSE)),MAX(R$130:R$161)+1,VLOOKUP(L74,Spieler,18,FALSE)))</f>
      </c>
      <c r="V74" s="90"/>
      <c r="AA74" s="18"/>
      <c r="AC74" s="12">
        <f t="shared" si="26"/>
      </c>
      <c r="AD74" s="12">
        <f t="shared" si="27"/>
      </c>
      <c r="AE74" s="12">
        <f t="shared" si="28"/>
      </c>
      <c r="AF74" s="12">
        <f t="shared" si="29"/>
      </c>
      <c r="AH74" s="90">
        <f>MATCH(D74,{"OBB";"NDB";"SCHW";"OPF";"OFR";"MFR";"UFR"},0)</f>
        <v>3</v>
      </c>
      <c r="AI74" s="12">
        <f t="shared" si="30"/>
      </c>
      <c r="AJ74" s="12" t="b">
        <f ca="1" t="shared" si="31"/>
        <v>0</v>
      </c>
      <c r="AK74" s="12">
        <f t="shared" si="32"/>
      </c>
    </row>
    <row r="75" spans="1:37" s="161" customFormat="1" ht="12.75">
      <c r="A75" s="200">
        <v>359</v>
      </c>
      <c r="B75" s="201" t="s">
        <v>8</v>
      </c>
      <c r="C75" s="201" t="s">
        <v>3</v>
      </c>
      <c r="D75" s="202" t="s">
        <v>12</v>
      </c>
      <c r="E75" s="206" t="s">
        <v>138</v>
      </c>
      <c r="F75" s="207" t="s">
        <v>139</v>
      </c>
      <c r="G75" s="207" t="s">
        <v>233</v>
      </c>
      <c r="H75" s="154">
        <v>2003</v>
      </c>
      <c r="I75" s="155"/>
      <c r="J75" s="153"/>
      <c r="K75" s="203" t="str">
        <f t="shared" si="24"/>
        <v>Gmoser / ?</v>
      </c>
      <c r="L75" s="155"/>
      <c r="M75" s="153"/>
      <c r="N75" s="204" t="str">
        <f t="shared" si="25"/>
        <v>Gmoser / ?</v>
      </c>
      <c r="O75" s="158" t="s">
        <v>55</v>
      </c>
      <c r="P75" s="159">
        <v>1340</v>
      </c>
      <c r="Q75" s="159">
        <v>3</v>
      </c>
      <c r="R75" s="160"/>
      <c r="S75" s="160">
        <f aca="true" t="shared" si="33" ref="S75:S82">IF(ISBLANK(I75),"",IF(ISBLANK(R75),MAX(R$130:R$161)+1,R75)+IF(ISBLANK(VLOOKUP(I75,Spieler,18,FALSE)),MAX(R$130:R$161)+1,VLOOKUP(I75,Spieler,18,FALSE)))</f>
      </c>
      <c r="T75" s="160"/>
      <c r="U75" s="160">
        <f aca="true" t="shared" si="34" ref="U75:U82">IF(ISBLANK(L75),"",IF(ISBLANK(R75),MAX(R$130:R$161)+1,R75)+IF(ISBLANK(VLOOKUP(L75,Spieler,18,FALSE)),MAX(R$98:R$129)+1,VLOOKUP(L75,Spieler,18,FALSE)))</f>
      </c>
      <c r="V75" s="160"/>
      <c r="AA75" s="162"/>
      <c r="AC75" s="161">
        <f t="shared" si="26"/>
      </c>
      <c r="AD75" s="161">
        <f t="shared" si="27"/>
      </c>
      <c r="AE75" s="161">
        <f t="shared" si="28"/>
      </c>
      <c r="AF75" s="161">
        <f t="shared" si="29"/>
      </c>
      <c r="AH75" s="160">
        <f>MATCH(D75,{"OBB";"NDB";"SCHW";"OPF";"OFR";"MFR";"UFR"},0)</f>
        <v>3</v>
      </c>
      <c r="AI75" s="161">
        <f t="shared" si="30"/>
      </c>
      <c r="AJ75" s="161" t="b">
        <f ca="1" t="shared" si="31"/>
        <v>1</v>
      </c>
      <c r="AK75" s="161">
        <f t="shared" si="32"/>
      </c>
    </row>
    <row r="76" spans="1:37" s="12" customFormat="1" ht="12.75">
      <c r="A76" s="62">
        <v>360</v>
      </c>
      <c r="B76" s="63" t="s">
        <v>8</v>
      </c>
      <c r="C76" s="63" t="s">
        <v>3</v>
      </c>
      <c r="D76" s="64" t="s">
        <v>12</v>
      </c>
      <c r="E76" s="166" t="s">
        <v>247</v>
      </c>
      <c r="F76" s="10"/>
      <c r="G76" s="10"/>
      <c r="H76" s="102"/>
      <c r="I76" s="11"/>
      <c r="J76" s="10"/>
      <c r="K76" s="9" t="str">
        <f t="shared" si="24"/>
        <v>Ersatz für Annika Häberle / ?</v>
      </c>
      <c r="L76" s="11"/>
      <c r="M76" s="10"/>
      <c r="N76" s="30" t="str">
        <f t="shared" si="25"/>
        <v>Ersatz für Annika Häberle / ?</v>
      </c>
      <c r="O76" s="129" t="s">
        <v>248</v>
      </c>
      <c r="P76" s="78"/>
      <c r="Q76" s="78"/>
      <c r="R76" s="90"/>
      <c r="S76" s="90">
        <f t="shared" si="33"/>
      </c>
      <c r="T76" s="90"/>
      <c r="U76" s="90">
        <f t="shared" si="34"/>
      </c>
      <c r="V76" s="90"/>
      <c r="AA76" s="18"/>
      <c r="AC76" s="12">
        <f t="shared" si="26"/>
      </c>
      <c r="AD76" s="12">
        <f t="shared" si="27"/>
      </c>
      <c r="AE76" s="12">
        <f t="shared" si="28"/>
      </c>
      <c r="AF76" s="12">
        <f t="shared" si="29"/>
      </c>
      <c r="AH76" s="90">
        <f>MATCH(D76,{"OBB";"NDB";"SCHW";"OPF";"OFR";"MFR";"UFR"},0)</f>
        <v>3</v>
      </c>
      <c r="AI76" s="12">
        <f t="shared" si="30"/>
      </c>
      <c r="AJ76" s="12" t="b">
        <f ca="1" t="shared" si="31"/>
        <v>0</v>
      </c>
      <c r="AK76" s="12">
        <f t="shared" si="32"/>
      </c>
    </row>
    <row r="77" spans="1:37" s="12" customFormat="1" ht="12.75">
      <c r="A77" s="62">
        <v>361</v>
      </c>
      <c r="B77" s="63" t="s">
        <v>8</v>
      </c>
      <c r="C77" s="63" t="s">
        <v>3</v>
      </c>
      <c r="D77" s="64" t="s">
        <v>12</v>
      </c>
      <c r="E77" s="164" t="s">
        <v>232</v>
      </c>
      <c r="F77" s="10" t="s">
        <v>234</v>
      </c>
      <c r="G77" s="10" t="s">
        <v>133</v>
      </c>
      <c r="H77" s="102">
        <v>2003</v>
      </c>
      <c r="I77" s="11"/>
      <c r="J77" s="10"/>
      <c r="K77" s="9" t="str">
        <f t="shared" si="24"/>
        <v>Behnisch / ?</v>
      </c>
      <c r="L77" s="11"/>
      <c r="M77" s="10"/>
      <c r="N77" s="30" t="str">
        <f t="shared" si="25"/>
        <v>Behnisch / ?</v>
      </c>
      <c r="O77" s="129" t="s">
        <v>59</v>
      </c>
      <c r="P77" s="78">
        <v>1126</v>
      </c>
      <c r="Q77" s="78">
        <v>14</v>
      </c>
      <c r="R77" s="90"/>
      <c r="S77" s="90">
        <f t="shared" si="33"/>
      </c>
      <c r="T77" s="90"/>
      <c r="U77" s="90">
        <f t="shared" si="34"/>
      </c>
      <c r="V77" s="90"/>
      <c r="AA77" s="18"/>
      <c r="AC77" s="12">
        <f t="shared" si="26"/>
      </c>
      <c r="AD77" s="12">
        <f t="shared" si="27"/>
      </c>
      <c r="AE77" s="12">
        <f t="shared" si="28"/>
      </c>
      <c r="AF77" s="12">
        <f t="shared" si="29"/>
      </c>
      <c r="AH77" s="90">
        <f>MATCH(D77,{"OBB";"NDB";"SCHW";"OPF";"OFR";"MFR";"UFR"},0)</f>
        <v>3</v>
      </c>
      <c r="AI77" s="12">
        <f t="shared" si="30"/>
      </c>
      <c r="AJ77" s="12" t="b">
        <f ca="1" t="shared" si="31"/>
        <v>1</v>
      </c>
      <c r="AK77" s="12">
        <f t="shared" si="32"/>
      </c>
    </row>
    <row r="78" spans="1:37" s="12" customFormat="1" ht="12.75">
      <c r="A78" s="62">
        <v>362</v>
      </c>
      <c r="B78" s="63" t="s">
        <v>8</v>
      </c>
      <c r="C78" s="63" t="s">
        <v>3</v>
      </c>
      <c r="D78" s="64" t="s">
        <v>12</v>
      </c>
      <c r="E78" s="164" t="s">
        <v>141</v>
      </c>
      <c r="F78" s="10" t="s">
        <v>142</v>
      </c>
      <c r="G78" s="10" t="s">
        <v>240</v>
      </c>
      <c r="H78" s="102">
        <v>2003</v>
      </c>
      <c r="I78" s="11"/>
      <c r="J78" s="10"/>
      <c r="K78" s="9" t="str">
        <f t="shared" si="24"/>
        <v>Ballis / ?</v>
      </c>
      <c r="L78" s="11"/>
      <c r="M78" s="10"/>
      <c r="N78" s="30" t="str">
        <f t="shared" si="25"/>
        <v>Ballis / ?</v>
      </c>
      <c r="O78" s="129" t="s">
        <v>60</v>
      </c>
      <c r="P78" s="78">
        <v>1292</v>
      </c>
      <c r="Q78" s="78">
        <v>4</v>
      </c>
      <c r="R78" s="90"/>
      <c r="S78" s="90">
        <f t="shared" si="33"/>
      </c>
      <c r="T78" s="90"/>
      <c r="U78" s="90">
        <f t="shared" si="34"/>
      </c>
      <c r="V78" s="90"/>
      <c r="AA78" s="18"/>
      <c r="AC78" s="12">
        <f t="shared" si="26"/>
      </c>
      <c r="AD78" s="12">
        <f t="shared" si="27"/>
      </c>
      <c r="AE78" s="12">
        <f t="shared" si="28"/>
      </c>
      <c r="AF78" s="12">
        <f t="shared" si="29"/>
      </c>
      <c r="AH78" s="90">
        <f>MATCH(D78,{"OBB";"NDB";"SCHW";"OPF";"OFR";"MFR";"UFR"},0)</f>
        <v>3</v>
      </c>
      <c r="AI78" s="12">
        <f t="shared" si="30"/>
      </c>
      <c r="AJ78" s="12" t="b">
        <f ca="1" t="shared" si="31"/>
        <v>1</v>
      </c>
      <c r="AK78" s="12">
        <f t="shared" si="32"/>
      </c>
    </row>
    <row r="79" spans="1:37" s="12" customFormat="1" ht="12.75">
      <c r="A79" s="62">
        <v>363</v>
      </c>
      <c r="B79" s="63" t="s">
        <v>8</v>
      </c>
      <c r="C79" s="63" t="s">
        <v>3</v>
      </c>
      <c r="D79" s="64" t="s">
        <v>12</v>
      </c>
      <c r="E79" s="164"/>
      <c r="F79" s="10"/>
      <c r="G79" s="10"/>
      <c r="H79" s="102"/>
      <c r="I79" s="11"/>
      <c r="J79" s="10"/>
      <c r="K79" s="9">
        <f t="shared" si="24"/>
      </c>
      <c r="L79" s="11"/>
      <c r="M79" s="10"/>
      <c r="N79" s="30">
        <f t="shared" si="25"/>
      </c>
      <c r="O79" s="129"/>
      <c r="P79" s="78"/>
      <c r="Q79" s="78"/>
      <c r="R79" s="90"/>
      <c r="S79" s="90">
        <f t="shared" si="33"/>
      </c>
      <c r="T79" s="90"/>
      <c r="U79" s="90">
        <f t="shared" si="34"/>
      </c>
      <c r="V79" s="90"/>
      <c r="AA79" s="18"/>
      <c r="AC79" s="12">
        <f t="shared" si="26"/>
      </c>
      <c r="AD79" s="12">
        <f t="shared" si="27"/>
      </c>
      <c r="AE79" s="12">
        <f t="shared" si="28"/>
      </c>
      <c r="AF79" s="12">
        <f t="shared" si="29"/>
      </c>
      <c r="AH79" s="90">
        <f>MATCH(D79,{"OBB";"NDB";"SCHW";"OPF";"OFR";"MFR";"UFR"},0)</f>
        <v>3</v>
      </c>
      <c r="AI79" s="12">
        <f t="shared" si="30"/>
      </c>
      <c r="AJ79" s="12" t="b">
        <f ca="1" t="shared" si="31"/>
        <v>0</v>
      </c>
      <c r="AK79" s="12">
        <f t="shared" si="32"/>
      </c>
    </row>
    <row r="80" spans="1:37" s="12" customFormat="1" ht="12.75">
      <c r="A80" s="62">
        <v>364</v>
      </c>
      <c r="B80" s="63" t="s">
        <v>8</v>
      </c>
      <c r="C80" s="63" t="s">
        <v>3</v>
      </c>
      <c r="D80" s="64" t="s">
        <v>12</v>
      </c>
      <c r="E80" s="164"/>
      <c r="F80" s="10"/>
      <c r="G80" s="10"/>
      <c r="H80" s="102"/>
      <c r="I80" s="11"/>
      <c r="J80" s="10"/>
      <c r="K80" s="9">
        <f t="shared" si="24"/>
      </c>
      <c r="L80" s="11"/>
      <c r="M80" s="10"/>
      <c r="N80" s="30">
        <f t="shared" si="25"/>
      </c>
      <c r="O80" s="186"/>
      <c r="P80" s="78"/>
      <c r="Q80" s="78"/>
      <c r="R80" s="90"/>
      <c r="S80" s="90">
        <f t="shared" si="33"/>
      </c>
      <c r="T80" s="90"/>
      <c r="U80" s="90">
        <f t="shared" si="34"/>
      </c>
      <c r="V80" s="90"/>
      <c r="AA80" s="18"/>
      <c r="AC80" s="12">
        <f t="shared" si="26"/>
      </c>
      <c r="AD80" s="12">
        <f t="shared" si="27"/>
      </c>
      <c r="AE80" s="12">
        <f t="shared" si="28"/>
      </c>
      <c r="AF80" s="12">
        <f t="shared" si="29"/>
      </c>
      <c r="AH80" s="90">
        <f>MATCH(D80,{"OBB";"NDB";"SCHW";"OPF";"OFR";"MFR";"UFR"},0)</f>
        <v>3</v>
      </c>
      <c r="AI80" s="12">
        <f t="shared" si="30"/>
      </c>
      <c r="AJ80" s="12" t="b">
        <f ca="1" t="shared" si="31"/>
        <v>0</v>
      </c>
      <c r="AK80" s="12">
        <f t="shared" si="32"/>
      </c>
    </row>
    <row r="81" spans="1:37" s="12" customFormat="1" ht="12.75">
      <c r="A81" s="62">
        <v>365</v>
      </c>
      <c r="B81" s="63" t="s">
        <v>8</v>
      </c>
      <c r="C81" s="63" t="s">
        <v>3</v>
      </c>
      <c r="D81" s="64" t="s">
        <v>12</v>
      </c>
      <c r="E81" s="164" t="s">
        <v>235</v>
      </c>
      <c r="F81" s="10" t="s">
        <v>236</v>
      </c>
      <c r="G81" s="10" t="s">
        <v>239</v>
      </c>
      <c r="H81" s="102">
        <v>2005</v>
      </c>
      <c r="I81" s="11"/>
      <c r="J81" s="10"/>
      <c r="K81" s="9" t="str">
        <f t="shared" si="24"/>
        <v>Brüller / ?</v>
      </c>
      <c r="L81" s="11"/>
      <c r="M81" s="10"/>
      <c r="N81" s="30" t="str">
        <f t="shared" si="25"/>
        <v>Brüller / ?</v>
      </c>
      <c r="O81" s="129" t="s">
        <v>123</v>
      </c>
      <c r="P81" s="78">
        <v>1047</v>
      </c>
      <c r="Q81" s="78">
        <v>28</v>
      </c>
      <c r="R81" s="90"/>
      <c r="S81" s="90">
        <f t="shared" si="33"/>
      </c>
      <c r="T81" s="90"/>
      <c r="U81" s="90">
        <f t="shared" si="34"/>
      </c>
      <c r="V81" s="90"/>
      <c r="AA81" s="18"/>
      <c r="AC81" s="12">
        <f t="shared" si="26"/>
      </c>
      <c r="AD81" s="12">
        <f t="shared" si="27"/>
      </c>
      <c r="AE81" s="12">
        <f t="shared" si="28"/>
      </c>
      <c r="AF81" s="12">
        <f t="shared" si="29"/>
      </c>
      <c r="AH81" s="90">
        <f>MATCH(D81,{"OBB";"NDB";"SCHW";"OPF";"OFR";"MFR";"UFR"},0)</f>
        <v>3</v>
      </c>
      <c r="AI81" s="12">
        <f t="shared" si="30"/>
      </c>
      <c r="AJ81" s="12" t="b">
        <f ca="1" t="shared" si="31"/>
        <v>1</v>
      </c>
      <c r="AK81" s="12">
        <f t="shared" si="32"/>
      </c>
    </row>
    <row r="82" spans="1:37" s="12" customFormat="1" ht="13.5" thickBot="1">
      <c r="A82" s="62">
        <v>366</v>
      </c>
      <c r="B82" s="63" t="s">
        <v>8</v>
      </c>
      <c r="C82" s="63" t="s">
        <v>3</v>
      </c>
      <c r="D82" s="64" t="s">
        <v>12</v>
      </c>
      <c r="E82" s="164" t="s">
        <v>237</v>
      </c>
      <c r="F82" s="10" t="s">
        <v>238</v>
      </c>
      <c r="G82" s="10" t="s">
        <v>140</v>
      </c>
      <c r="H82" s="102">
        <v>2005</v>
      </c>
      <c r="I82" s="11"/>
      <c r="J82" s="10"/>
      <c r="K82" s="9" t="str">
        <f t="shared" si="24"/>
        <v>Brummer / ?</v>
      </c>
      <c r="L82" s="11"/>
      <c r="M82" s="10"/>
      <c r="N82" s="30" t="str">
        <f t="shared" si="25"/>
        <v>Brummer / ?</v>
      </c>
      <c r="O82" s="129" t="s">
        <v>124</v>
      </c>
      <c r="P82" s="78">
        <v>971</v>
      </c>
      <c r="Q82" s="78">
        <v>52</v>
      </c>
      <c r="R82" s="90"/>
      <c r="S82" s="90">
        <f t="shared" si="33"/>
      </c>
      <c r="T82" s="90"/>
      <c r="U82" s="90">
        <f t="shared" si="34"/>
      </c>
      <c r="V82" s="90"/>
      <c r="AA82" s="18"/>
      <c r="AC82" s="12">
        <f t="shared" si="26"/>
      </c>
      <c r="AD82" s="12">
        <f t="shared" si="27"/>
      </c>
      <c r="AE82" s="12">
        <f t="shared" si="28"/>
      </c>
      <c r="AF82" s="12">
        <f t="shared" si="29"/>
      </c>
      <c r="AH82" s="90">
        <f>MATCH(D82,{"OBB";"NDB";"SCHW";"OPF";"OFR";"MFR";"UFR"},0)</f>
        <v>3</v>
      </c>
      <c r="AI82" s="12">
        <f t="shared" si="30"/>
      </c>
      <c r="AJ82" s="12" t="b">
        <f ca="1" t="shared" si="31"/>
        <v>1</v>
      </c>
      <c r="AK82" s="12">
        <f t="shared" si="32"/>
      </c>
    </row>
    <row r="83" spans="1:37" s="220" customFormat="1" ht="13.5" thickTop="1">
      <c r="A83" s="208">
        <v>113</v>
      </c>
      <c r="B83" s="209" t="s">
        <v>6</v>
      </c>
      <c r="C83" s="209" t="s">
        <v>2</v>
      </c>
      <c r="D83" s="210" t="s">
        <v>13</v>
      </c>
      <c r="E83" s="211"/>
      <c r="F83" s="212"/>
      <c r="G83" s="212"/>
      <c r="H83" s="213"/>
      <c r="I83" s="214"/>
      <c r="J83" s="212"/>
      <c r="K83" s="215">
        <f t="shared" si="24"/>
      </c>
      <c r="L83" s="214"/>
      <c r="M83" s="212"/>
      <c r="N83" s="216">
        <f t="shared" si="25"/>
      </c>
      <c r="O83" s="217"/>
      <c r="P83" s="218"/>
      <c r="Q83" s="218"/>
      <c r="R83" s="219"/>
      <c r="S83" s="219">
        <f>IF(ISBLANK(I83),"",IF(ISBLANK(R83),MAX(R$2:R$25)+1,R83)+IF(ISBLANK(VLOOKUP(I83,Spieler,18,FALSE)),MAX(R$2:R$25)+1,VLOOKUP(I83,Spieler,18,FALSE)))</f>
      </c>
      <c r="T83" s="219"/>
      <c r="U83" s="219">
        <f>IF(ISBLANK(L83),"",IF(ISBLANK(R83),MAX(R$2:R$25)+1,R83)+IF(ISBLANK(VLOOKUP(L83,Spieler,18,FALSE)),MAX(R$26:R$49)+1,VLOOKUP(L83,Spieler,18,FALSE)))</f>
      </c>
      <c r="V83" s="219"/>
      <c r="AA83" s="221"/>
      <c r="AC83" s="220">
        <f t="shared" si="26"/>
      </c>
      <c r="AD83" s="220">
        <f t="shared" si="27"/>
      </c>
      <c r="AE83" s="220">
        <f t="shared" si="28"/>
      </c>
      <c r="AF83" s="220">
        <f t="shared" si="29"/>
      </c>
      <c r="AH83" s="219">
        <f>MATCH(D83,{"OBB";"NDB";"SCHW";"OPF";"OFR";"MFR";"UFR"},0)</f>
        <v>4</v>
      </c>
      <c r="AI83" s="220">
        <f t="shared" si="30"/>
      </c>
      <c r="AJ83" s="220" t="b">
        <f ca="1" t="shared" si="31"/>
        <v>0</v>
      </c>
      <c r="AK83" s="220">
        <f t="shared" si="32"/>
      </c>
    </row>
    <row r="84" spans="1:37" s="161" customFormat="1" ht="12.75">
      <c r="A84" s="195">
        <v>166</v>
      </c>
      <c r="B84" s="196" t="s">
        <v>6</v>
      </c>
      <c r="C84" s="196" t="s">
        <v>3</v>
      </c>
      <c r="D84" s="197" t="s">
        <v>13</v>
      </c>
      <c r="E84" s="170"/>
      <c r="F84" s="153"/>
      <c r="G84" s="153"/>
      <c r="H84" s="154"/>
      <c r="I84" s="155"/>
      <c r="J84" s="153"/>
      <c r="K84" s="198">
        <f t="shared" si="24"/>
      </c>
      <c r="L84" s="155"/>
      <c r="M84" s="153"/>
      <c r="N84" s="199">
        <f t="shared" si="25"/>
      </c>
      <c r="O84" s="205" t="s">
        <v>183</v>
      </c>
      <c r="P84" s="159"/>
      <c r="Q84" s="159"/>
      <c r="R84" s="160"/>
      <c r="S84" s="160">
        <f>IF(ISBLANK(I84),"",IF(ISBLANK(R84),MAX(R$26:R$49)+1,R84)+IF(ISBLANK(VLOOKUP(I84,Spieler,18,FALSE)),MAX(R$26:R$49)+1,VLOOKUP(I84,Spieler,18,FALSE)))</f>
      </c>
      <c r="T84" s="160"/>
      <c r="U84" s="160">
        <f>IF(ISBLANK(L84),"",IF(ISBLANK(R84),MAX(R$26:R$49)+1,R84)+IF(ISBLANK(VLOOKUP(L84,Spieler,18,FALSE)),MAX(R$2:R$25)+1,VLOOKUP(L84,Spieler,18,FALSE)))</f>
      </c>
      <c r="V84" s="160"/>
      <c r="AA84" s="162"/>
      <c r="AC84" s="161">
        <f t="shared" si="26"/>
      </c>
      <c r="AD84" s="161">
        <f t="shared" si="27"/>
      </c>
      <c r="AE84" s="161">
        <f t="shared" si="28"/>
      </c>
      <c r="AF84" s="161">
        <f t="shared" si="29"/>
      </c>
      <c r="AH84" s="160">
        <f>MATCH(D84,{"OBB";"NDB";"SCHW";"OPF";"OFR";"MFR";"UFR"},0)</f>
        <v>4</v>
      </c>
      <c r="AI84" s="161">
        <f t="shared" si="30"/>
      </c>
      <c r="AJ84" s="161" t="b">
        <f ca="1" t="shared" si="31"/>
        <v>0</v>
      </c>
      <c r="AK84" s="161">
        <f t="shared" si="32"/>
      </c>
    </row>
    <row r="85" spans="1:37" s="12" customFormat="1" ht="12.75">
      <c r="A85" s="50">
        <v>167</v>
      </c>
      <c r="B85" s="51" t="s">
        <v>6</v>
      </c>
      <c r="C85" s="51" t="s">
        <v>3</v>
      </c>
      <c r="D85" s="52" t="s">
        <v>13</v>
      </c>
      <c r="E85" s="164"/>
      <c r="F85" s="10"/>
      <c r="G85" s="10"/>
      <c r="H85" s="102"/>
      <c r="I85" s="11"/>
      <c r="J85" s="10"/>
      <c r="K85" s="5">
        <f t="shared" si="24"/>
      </c>
      <c r="L85" s="11"/>
      <c r="M85" s="10"/>
      <c r="N85" s="26">
        <f t="shared" si="25"/>
      </c>
      <c r="O85" s="185" t="s">
        <v>184</v>
      </c>
      <c r="P85" s="78"/>
      <c r="Q85" s="78"/>
      <c r="R85" s="90"/>
      <c r="S85" s="90">
        <f>IF(ISBLANK(I85),"",IF(ISBLANK(R85),MAX(R$26:R$49)+1,R85)+IF(ISBLANK(VLOOKUP(I85,Spieler,18,FALSE)),MAX(R$26:R$49)+1,VLOOKUP(I85,Spieler,18,FALSE)))</f>
      </c>
      <c r="T85" s="90"/>
      <c r="U85" s="90">
        <f>IF(ISBLANK(L85),"",IF(ISBLANK(R85),MAX(R$26:R$49)+1,R85)+IF(ISBLANK(VLOOKUP(L85,Spieler,18,FALSE)),MAX(R$2:R$25)+1,VLOOKUP(L85,Spieler,18,FALSE)))</f>
      </c>
      <c r="V85" s="90"/>
      <c r="AA85" s="18"/>
      <c r="AC85" s="12">
        <f t="shared" si="26"/>
      </c>
      <c r="AD85" s="12">
        <f t="shared" si="27"/>
      </c>
      <c r="AE85" s="12">
        <f t="shared" si="28"/>
      </c>
      <c r="AF85" s="12">
        <f t="shared" si="29"/>
      </c>
      <c r="AH85" s="90">
        <f>MATCH(D85,{"OBB";"NDB";"SCHW";"OPF";"OFR";"MFR";"UFR"},0)</f>
        <v>4</v>
      </c>
      <c r="AI85" s="12">
        <f t="shared" si="30"/>
      </c>
      <c r="AJ85" s="12" t="b">
        <f ca="1" t="shared" si="31"/>
        <v>0</v>
      </c>
      <c r="AK85" s="12">
        <f t="shared" si="32"/>
      </c>
    </row>
    <row r="86" spans="1:37" s="12" customFormat="1" ht="12.75">
      <c r="A86" s="50">
        <v>168</v>
      </c>
      <c r="B86" s="51" t="s">
        <v>6</v>
      </c>
      <c r="C86" s="51" t="s">
        <v>3</v>
      </c>
      <c r="D86" s="183" t="s">
        <v>13</v>
      </c>
      <c r="E86" s="164"/>
      <c r="F86" s="10"/>
      <c r="G86" s="10"/>
      <c r="H86" s="102"/>
      <c r="I86" s="11"/>
      <c r="J86" s="10"/>
      <c r="K86" s="5">
        <f t="shared" si="24"/>
      </c>
      <c r="L86" s="11"/>
      <c r="M86" s="10"/>
      <c r="N86" s="26">
        <f t="shared" si="25"/>
      </c>
      <c r="O86" s="129"/>
      <c r="P86" s="78"/>
      <c r="Q86" s="78"/>
      <c r="R86" s="90"/>
      <c r="S86" s="90">
        <f>IF(ISBLANK(I86),"",IF(ISBLANK(R86),MAX(R$26:R$49)+1,R86)+IF(ISBLANK(VLOOKUP(I86,Spieler,18,FALSE)),MAX(R$26:R$49)+1,VLOOKUP(I86,Spieler,18,FALSE)))</f>
      </c>
      <c r="T86" s="90"/>
      <c r="U86" s="90">
        <f>IF(ISBLANK(L86),"",IF(ISBLANK(R86),MAX(R$26:R$49)+1,R86)+IF(ISBLANK(VLOOKUP(L86,Spieler,18,FALSE)),MAX(R$2:R$25)+1,VLOOKUP(L86,Spieler,18,FALSE)))</f>
      </c>
      <c r="V86" s="90"/>
      <c r="AA86" s="18"/>
      <c r="AC86" s="12">
        <f t="shared" si="26"/>
      </c>
      <c r="AD86" s="12">
        <f t="shared" si="27"/>
      </c>
      <c r="AE86" s="12">
        <f t="shared" si="28"/>
      </c>
      <c r="AF86" s="12">
        <f t="shared" si="29"/>
      </c>
      <c r="AH86" s="90">
        <f>MATCH(D86,{"OBB";"NDB";"SCHW";"OPF";"OFR";"MFR";"UFR"},0)</f>
        <v>4</v>
      </c>
      <c r="AI86" s="12">
        <f t="shared" si="30"/>
      </c>
      <c r="AJ86" s="12" t="b">
        <f ca="1" t="shared" si="31"/>
        <v>0</v>
      </c>
      <c r="AK86" s="12">
        <f t="shared" si="32"/>
      </c>
    </row>
    <row r="87" spans="1:37" s="115" customFormat="1" ht="12.75">
      <c r="A87" s="174">
        <v>212</v>
      </c>
      <c r="B87" s="175" t="s">
        <v>7</v>
      </c>
      <c r="C87" s="175" t="s">
        <v>2</v>
      </c>
      <c r="D87" s="176" t="s">
        <v>13</v>
      </c>
      <c r="E87" s="169"/>
      <c r="F87" s="110"/>
      <c r="G87" s="110"/>
      <c r="H87" s="111"/>
      <c r="I87" s="112"/>
      <c r="J87" s="110"/>
      <c r="K87" s="179">
        <f t="shared" si="24"/>
      </c>
      <c r="L87" s="112"/>
      <c r="M87" s="110"/>
      <c r="N87" s="180">
        <f t="shared" si="25"/>
      </c>
      <c r="O87" s="132" t="s">
        <v>193</v>
      </c>
      <c r="P87" s="113"/>
      <c r="Q87" s="113"/>
      <c r="R87" s="114"/>
      <c r="S87" s="114">
        <f>IF(ISBLANK(I87),"",IF(ISBLANK(R87),MAX(R$50:R$73)+1,R87)+IF(ISBLANK(VLOOKUP(I87,Spieler,18,FALSE)),MAX(R$50:R$73)+1,VLOOKUP(I87,Spieler,18,FALSE)))</f>
      </c>
      <c r="T87" s="114"/>
      <c r="U87" s="114">
        <f>IF(ISBLANK(L87),"",IF(ISBLANK(R87),MAX(R$50:R$73)+1,R87)+IF(ISBLANK(VLOOKUP(L87,Spieler,18,FALSE)),MAX(R$74:R$97)+1,VLOOKUP(L87,Spieler,18,FALSE)))</f>
      </c>
      <c r="V87" s="114"/>
      <c r="AA87" s="116"/>
      <c r="AC87" s="115">
        <f t="shared" si="26"/>
      </c>
      <c r="AD87" s="115">
        <f t="shared" si="27"/>
      </c>
      <c r="AE87" s="115">
        <f t="shared" si="28"/>
      </c>
      <c r="AF87" s="115">
        <f t="shared" si="29"/>
      </c>
      <c r="AH87" s="114">
        <f>MATCH(D87,{"OBB";"NDB";"SCHW";"OPF";"OFR";"MFR";"UFR"},0)</f>
        <v>4</v>
      </c>
      <c r="AI87" s="115">
        <f t="shared" si="30"/>
      </c>
      <c r="AJ87" s="115" t="b">
        <f ca="1" t="shared" si="31"/>
        <v>0</v>
      </c>
      <c r="AK87" s="115">
        <f t="shared" si="32"/>
      </c>
    </row>
    <row r="88" spans="1:37" s="12" customFormat="1" ht="12.75">
      <c r="A88" s="53">
        <v>213</v>
      </c>
      <c r="B88" s="54" t="s">
        <v>7</v>
      </c>
      <c r="C88" s="54" t="s">
        <v>2</v>
      </c>
      <c r="D88" s="55" t="s">
        <v>13</v>
      </c>
      <c r="E88" s="164"/>
      <c r="F88" s="10"/>
      <c r="G88" s="10"/>
      <c r="H88" s="102"/>
      <c r="I88" s="11"/>
      <c r="J88" s="10"/>
      <c r="K88" s="6">
        <f t="shared" si="24"/>
      </c>
      <c r="L88" s="11"/>
      <c r="M88" s="10"/>
      <c r="N88" s="27">
        <f t="shared" si="25"/>
      </c>
      <c r="O88" s="129" t="s">
        <v>194</v>
      </c>
      <c r="P88" s="78"/>
      <c r="Q88" s="78"/>
      <c r="R88" s="90"/>
      <c r="S88" s="90">
        <f>IF(ISBLANK(I88),"",IF(ISBLANK(R88),MAX(R$50:R$73)+1,R88)+IF(ISBLANK(VLOOKUP(I88,Spieler,18,FALSE)),MAX(R$50:R$73)+1,VLOOKUP(I88,Spieler,18,FALSE)))</f>
      </c>
      <c r="T88" s="90"/>
      <c r="U88" s="90">
        <f>IF(ISBLANK(L88),"",IF(ISBLANK(R88),MAX(R$50:R$73)+1,R88)+IF(ISBLANK(VLOOKUP(L88,Spieler,18,FALSE)),MAX(R$74:R$97)+1,VLOOKUP(L88,Spieler,18,FALSE)))</f>
      </c>
      <c r="V88" s="90"/>
      <c r="AA88" s="18"/>
      <c r="AC88" s="12">
        <f t="shared" si="26"/>
      </c>
      <c r="AD88" s="12">
        <f t="shared" si="27"/>
      </c>
      <c r="AE88" s="12">
        <f t="shared" si="28"/>
      </c>
      <c r="AF88" s="12">
        <f t="shared" si="29"/>
      </c>
      <c r="AH88" s="90">
        <f>MATCH(D88,{"OBB";"NDB";"SCHW";"OPF";"OFR";"MFR";"UFR"},0)</f>
        <v>4</v>
      </c>
      <c r="AI88" s="12">
        <f t="shared" si="30"/>
      </c>
      <c r="AJ88" s="12" t="b">
        <f ca="1" t="shared" si="31"/>
        <v>0</v>
      </c>
      <c r="AK88" s="12">
        <f t="shared" si="32"/>
      </c>
    </row>
    <row r="89" spans="1:37" s="12" customFormat="1" ht="12.75">
      <c r="A89" s="53">
        <v>214</v>
      </c>
      <c r="B89" s="54" t="s">
        <v>7</v>
      </c>
      <c r="C89" s="54" t="s">
        <v>2</v>
      </c>
      <c r="D89" s="55" t="s">
        <v>13</v>
      </c>
      <c r="E89" s="164"/>
      <c r="F89" s="10"/>
      <c r="G89" s="10"/>
      <c r="H89" s="102"/>
      <c r="I89" s="11"/>
      <c r="J89" s="10"/>
      <c r="K89" s="6">
        <f t="shared" si="24"/>
      </c>
      <c r="L89" s="11"/>
      <c r="M89" s="10"/>
      <c r="N89" s="27">
        <f t="shared" si="25"/>
      </c>
      <c r="O89" s="129"/>
      <c r="P89" s="78"/>
      <c r="Q89" s="78"/>
      <c r="R89" s="90"/>
      <c r="S89" s="90">
        <f>IF(ISBLANK(I89),"",IF(ISBLANK(R89),MAX(R$50:R$73)+1,R89)+IF(ISBLANK(VLOOKUP(I89,Spieler,18,FALSE)),MAX(R$50:R$73)+1,VLOOKUP(I89,Spieler,18,FALSE)))</f>
      </c>
      <c r="T89" s="90"/>
      <c r="U89" s="90">
        <f>IF(ISBLANK(L89),"",IF(ISBLANK(R89),MAX(R$50:R$73)+1,R89)+IF(ISBLANK(VLOOKUP(L89,Spieler,18,FALSE)),MAX(R$74:R$97)+1,VLOOKUP(L89,Spieler,18,FALSE)))</f>
      </c>
      <c r="V89" s="90"/>
      <c r="AA89" s="18"/>
      <c r="AC89" s="12">
        <f t="shared" si="26"/>
      </c>
      <c r="AD89" s="12">
        <f t="shared" si="27"/>
      </c>
      <c r="AE89" s="12">
        <f t="shared" si="28"/>
      </c>
      <c r="AF89" s="12">
        <f t="shared" si="29"/>
      </c>
      <c r="AH89" s="90">
        <f>MATCH(D89,{"OBB";"NDB";"SCHW";"OPF";"OFR";"MFR";"UFR"},0)</f>
        <v>4</v>
      </c>
      <c r="AI89" s="12">
        <f t="shared" si="30"/>
      </c>
      <c r="AJ89" s="12" t="b">
        <f ca="1" t="shared" si="31"/>
        <v>0</v>
      </c>
      <c r="AK89" s="12">
        <f t="shared" si="32"/>
      </c>
    </row>
    <row r="90" spans="1:37" s="161" customFormat="1" ht="12.75">
      <c r="A90" s="150">
        <v>263</v>
      </c>
      <c r="B90" s="151" t="s">
        <v>7</v>
      </c>
      <c r="C90" s="151" t="s">
        <v>3</v>
      </c>
      <c r="D90" s="152" t="s">
        <v>13</v>
      </c>
      <c r="E90" s="170"/>
      <c r="F90" s="153"/>
      <c r="G90" s="153"/>
      <c r="H90" s="154"/>
      <c r="I90" s="155"/>
      <c r="J90" s="153"/>
      <c r="K90" s="156">
        <f t="shared" si="24"/>
      </c>
      <c r="L90" s="155"/>
      <c r="M90" s="153"/>
      <c r="N90" s="157">
        <f t="shared" si="25"/>
      </c>
      <c r="O90" s="158"/>
      <c r="P90" s="159"/>
      <c r="Q90" s="159"/>
      <c r="R90" s="160"/>
      <c r="S90" s="160">
        <f>IF(ISBLANK(I90),"",IF(ISBLANK(R90),MAX(R$74:R$97)+1,R90)+IF(ISBLANK(VLOOKUP(I90,Spieler,18,FALSE)),MAX(R$74:R$97)+1,VLOOKUP(I90,Spieler,18,FALSE)))</f>
      </c>
      <c r="T90" s="160"/>
      <c r="U90" s="160">
        <f>IF(ISBLANK(L90),"",IF(ISBLANK(R90),MAX(R$74:R$97)+1,R90)+IF(ISBLANK(VLOOKUP(L90,Spieler,18,FALSE)),MAX(R$50:R$73)+1,VLOOKUP(L90,Spieler,18,FALSE)))</f>
      </c>
      <c r="V90" s="160"/>
      <c r="AA90" s="162"/>
      <c r="AC90" s="161">
        <f t="shared" si="26"/>
      </c>
      <c r="AD90" s="161">
        <f t="shared" si="27"/>
      </c>
      <c r="AE90" s="161">
        <f t="shared" si="28"/>
      </c>
      <c r="AF90" s="161">
        <f t="shared" si="29"/>
      </c>
      <c r="AH90" s="160">
        <f>MATCH(D90,{"OBB";"NDB";"SCHW";"OPF";"OFR";"MFR";"UFR"},0)</f>
        <v>4</v>
      </c>
      <c r="AI90" s="161">
        <f t="shared" si="30"/>
      </c>
      <c r="AJ90" s="161" t="b">
        <f ca="1" t="shared" si="31"/>
        <v>0</v>
      </c>
      <c r="AK90" s="161">
        <f t="shared" si="32"/>
      </c>
    </row>
    <row r="91" spans="1:37" s="115" customFormat="1" ht="12.75">
      <c r="A91" s="187">
        <v>316</v>
      </c>
      <c r="B91" s="188" t="s">
        <v>8</v>
      </c>
      <c r="C91" s="188" t="s">
        <v>2</v>
      </c>
      <c r="D91" s="189" t="s">
        <v>13</v>
      </c>
      <c r="E91" s="169" t="s">
        <v>119</v>
      </c>
      <c r="F91" s="110" t="s">
        <v>120</v>
      </c>
      <c r="G91" s="110" t="s">
        <v>121</v>
      </c>
      <c r="H91" s="111">
        <v>2003</v>
      </c>
      <c r="I91" s="112"/>
      <c r="J91" s="110"/>
      <c r="K91" s="193" t="str">
        <f t="shared" si="24"/>
        <v>Reindl / ?</v>
      </c>
      <c r="L91" s="112"/>
      <c r="M91" s="110"/>
      <c r="N91" s="194" t="str">
        <f t="shared" si="25"/>
        <v>Reindl / ?</v>
      </c>
      <c r="O91" s="132" t="s">
        <v>54</v>
      </c>
      <c r="P91" s="113">
        <v>1548</v>
      </c>
      <c r="Q91" s="113">
        <v>5</v>
      </c>
      <c r="R91" s="114"/>
      <c r="S91" s="114">
        <f>IF(ISBLANK(I91),"",IF(ISBLANK(R91),MAX(R$98:R$129)+1,R91)+IF(ISBLANK(VLOOKUP(I91,Spieler,18,FALSE)),MAX(R$98:R$129)+1,VLOOKUP(I91,Spieler,18,FALSE)))</f>
      </c>
      <c r="T91" s="114"/>
      <c r="U91" s="114">
        <f>IF(ISBLANK(L91),"",IF(ISBLANK(R91),MAX(R$98:R$129)+1,R91)+IF(ISBLANK(VLOOKUP(L91,Spieler,18,FALSE)),MAX(R$130:R$161)+1,VLOOKUP(L91,Spieler,18,FALSE)))</f>
      </c>
      <c r="V91" s="114"/>
      <c r="AA91" s="116"/>
      <c r="AC91" s="115">
        <f t="shared" si="26"/>
      </c>
      <c r="AD91" s="115">
        <f t="shared" si="27"/>
      </c>
      <c r="AE91" s="115">
        <f t="shared" si="28"/>
      </c>
      <c r="AF91" s="115">
        <f t="shared" si="29"/>
      </c>
      <c r="AH91" s="114">
        <f>MATCH(D91,{"OBB";"NDB";"SCHW";"OPF";"OFR";"MFR";"UFR"},0)</f>
        <v>4</v>
      </c>
      <c r="AI91" s="115">
        <f t="shared" si="30"/>
      </c>
      <c r="AJ91" s="115" t="b">
        <f ca="1" t="shared" si="31"/>
        <v>1</v>
      </c>
      <c r="AK91" s="115">
        <f t="shared" si="32"/>
      </c>
    </row>
    <row r="92" spans="1:37" s="12" customFormat="1" ht="12.75">
      <c r="A92" s="59">
        <v>317</v>
      </c>
      <c r="B92" s="60" t="s">
        <v>8</v>
      </c>
      <c r="C92" s="60" t="s">
        <v>2</v>
      </c>
      <c r="D92" s="61" t="s">
        <v>13</v>
      </c>
      <c r="E92" s="164"/>
      <c r="F92" s="10"/>
      <c r="G92" s="10"/>
      <c r="H92" s="102"/>
      <c r="I92" s="11"/>
      <c r="J92" s="10"/>
      <c r="K92" s="8">
        <f t="shared" si="24"/>
      </c>
      <c r="L92" s="11"/>
      <c r="M92" s="10"/>
      <c r="N92" s="29">
        <f t="shared" si="25"/>
      </c>
      <c r="O92" s="129" t="s">
        <v>218</v>
      </c>
      <c r="P92" s="78"/>
      <c r="Q92" s="78"/>
      <c r="R92" s="90"/>
      <c r="S92" s="90">
        <f>IF(ISBLANK(I92),"",IF(ISBLANK(R92),MAX(R$98:R$129)+1,R92)+IF(ISBLANK(VLOOKUP(I92,Spieler,18,FALSE)),MAX(R$98:R$129)+1,VLOOKUP(I92,Spieler,18,FALSE)))</f>
      </c>
      <c r="T92" s="90"/>
      <c r="U92" s="90">
        <f>IF(ISBLANK(L92),"",IF(ISBLANK(R92),MAX(R$98:R$129)+1,R92)+IF(ISBLANK(VLOOKUP(L92,Spieler,18,FALSE)),MAX(R$130:R$161)+1,VLOOKUP(L92,Spieler,18,FALSE)))</f>
      </c>
      <c r="V92" s="90"/>
      <c r="AA92" s="18"/>
      <c r="AC92" s="12">
        <f t="shared" si="26"/>
      </c>
      <c r="AD92" s="12">
        <f t="shared" si="27"/>
      </c>
      <c r="AE92" s="12">
        <f t="shared" si="28"/>
      </c>
      <c r="AF92" s="12">
        <f t="shared" si="29"/>
      </c>
      <c r="AH92" s="90">
        <f>MATCH(D92,{"OBB";"NDB";"SCHW";"OPF";"OFR";"MFR";"UFR"},0)</f>
        <v>4</v>
      </c>
      <c r="AI92" s="12">
        <f t="shared" si="30"/>
      </c>
      <c r="AJ92" s="12" t="b">
        <f ca="1" t="shared" si="31"/>
        <v>0</v>
      </c>
      <c r="AK92" s="12">
        <f t="shared" si="32"/>
      </c>
    </row>
    <row r="93" spans="1:37" s="12" customFormat="1" ht="12.75">
      <c r="A93" s="59">
        <v>318</v>
      </c>
      <c r="B93" s="60" t="s">
        <v>8</v>
      </c>
      <c r="C93" s="60" t="s">
        <v>2</v>
      </c>
      <c r="D93" s="61" t="s">
        <v>13</v>
      </c>
      <c r="E93" s="166"/>
      <c r="F93" s="10"/>
      <c r="G93" s="10"/>
      <c r="H93" s="102"/>
      <c r="I93" s="11"/>
      <c r="J93" s="10"/>
      <c r="K93" s="8">
        <f t="shared" si="24"/>
      </c>
      <c r="L93" s="11"/>
      <c r="M93" s="10"/>
      <c r="N93" s="29">
        <f t="shared" si="25"/>
      </c>
      <c r="O93" s="129" t="s">
        <v>219</v>
      </c>
      <c r="P93" s="78"/>
      <c r="Q93" s="78"/>
      <c r="R93" s="90"/>
      <c r="S93" s="90">
        <f>IF(ISBLANK(I93),"",IF(ISBLANK(R93),MAX(R$98:R$129)+1,R93)+IF(ISBLANK(VLOOKUP(I93,Spieler,18,FALSE)),MAX(R$98:R$129)+1,VLOOKUP(I93,Spieler,18,FALSE)))</f>
      </c>
      <c r="T93" s="90"/>
      <c r="U93" s="90">
        <f>IF(ISBLANK(L93),"",IF(ISBLANK(R93),MAX(R$98:R$129)+1,R93)+IF(ISBLANK(VLOOKUP(L93,Spieler,18,FALSE)),MAX(R$130:R$161)+1,VLOOKUP(L93,Spieler,18,FALSE)))</f>
      </c>
      <c r="V93" s="90"/>
      <c r="AA93" s="18"/>
      <c r="AC93" s="12">
        <f t="shared" si="26"/>
      </c>
      <c r="AD93" s="12">
        <f t="shared" si="27"/>
      </c>
      <c r="AE93" s="12">
        <f t="shared" si="28"/>
      </c>
      <c r="AF93" s="12">
        <f t="shared" si="29"/>
      </c>
      <c r="AH93" s="90">
        <f>MATCH(D93,{"OBB";"NDB";"SCHW";"OPF";"OFR";"MFR";"UFR"},0)</f>
        <v>4</v>
      </c>
      <c r="AI93" s="12">
        <f t="shared" si="30"/>
      </c>
      <c r="AJ93" s="12" t="b">
        <f ca="1" t="shared" si="31"/>
        <v>0</v>
      </c>
      <c r="AK93" s="12">
        <f t="shared" si="32"/>
      </c>
    </row>
    <row r="94" spans="1:37" s="12" customFormat="1" ht="12.75">
      <c r="A94" s="59">
        <v>319</v>
      </c>
      <c r="B94" s="60" t="s">
        <v>8</v>
      </c>
      <c r="C94" s="60" t="s">
        <v>2</v>
      </c>
      <c r="D94" s="61" t="s">
        <v>13</v>
      </c>
      <c r="E94" s="164"/>
      <c r="F94" s="10"/>
      <c r="G94" s="10"/>
      <c r="H94" s="102"/>
      <c r="I94" s="11"/>
      <c r="J94" s="10"/>
      <c r="K94" s="8">
        <f t="shared" si="24"/>
      </c>
      <c r="L94" s="11"/>
      <c r="M94" s="10"/>
      <c r="N94" s="29">
        <f t="shared" si="25"/>
      </c>
      <c r="O94" s="129"/>
      <c r="P94" s="78"/>
      <c r="Q94" s="78"/>
      <c r="R94" s="90"/>
      <c r="S94" s="90">
        <f>IF(ISBLANK(I94),"",IF(ISBLANK(R94),MAX(R$98:R$129)+1,R94)+IF(ISBLANK(VLOOKUP(I94,Spieler,18,FALSE)),MAX(R$98:R$129)+1,VLOOKUP(I94,Spieler,18,FALSE)))</f>
      </c>
      <c r="T94" s="90"/>
      <c r="U94" s="90">
        <f>IF(ISBLANK(L94),"",IF(ISBLANK(R94),MAX(R$98:R$129)+1,R94)+IF(ISBLANK(VLOOKUP(L94,Spieler,18,FALSE)),MAX(R$130:R$161)+1,VLOOKUP(L94,Spieler,18,FALSE)))</f>
      </c>
      <c r="V94" s="90"/>
      <c r="AA94" s="18"/>
      <c r="AC94" s="12">
        <f t="shared" si="26"/>
      </c>
      <c r="AD94" s="12">
        <f t="shared" si="27"/>
      </c>
      <c r="AE94" s="12">
        <f t="shared" si="28"/>
      </c>
      <c r="AF94" s="12">
        <f t="shared" si="29"/>
      </c>
      <c r="AH94" s="90">
        <f>MATCH(D94,{"OBB";"NDB";"SCHW";"OPF";"OFR";"MFR";"UFR"},0)</f>
        <v>4</v>
      </c>
      <c r="AI94" s="12">
        <f t="shared" si="30"/>
      </c>
      <c r="AJ94" s="12" t="b">
        <f ca="1" t="shared" si="31"/>
        <v>0</v>
      </c>
      <c r="AK94" s="12">
        <f t="shared" si="32"/>
      </c>
    </row>
    <row r="95" spans="1:37" s="39" customFormat="1" ht="12.75">
      <c r="A95" s="117">
        <v>320</v>
      </c>
      <c r="B95" s="118" t="s">
        <v>8</v>
      </c>
      <c r="C95" s="118" t="s">
        <v>2</v>
      </c>
      <c r="D95" s="119" t="s">
        <v>13</v>
      </c>
      <c r="E95" s="163"/>
      <c r="F95" s="35"/>
      <c r="G95" s="35"/>
      <c r="H95" s="103"/>
      <c r="I95" s="36"/>
      <c r="J95" s="35"/>
      <c r="K95" s="120">
        <f t="shared" si="24"/>
      </c>
      <c r="L95" s="36"/>
      <c r="M95" s="35"/>
      <c r="N95" s="121">
        <f t="shared" si="25"/>
      </c>
      <c r="O95" s="130"/>
      <c r="P95" s="84"/>
      <c r="Q95" s="84"/>
      <c r="R95" s="91"/>
      <c r="S95" s="91">
        <f>IF(ISBLANK(I95),"",IF(ISBLANK(R95),MAX(R$98:R$129)+1,R95)+IF(ISBLANK(VLOOKUP(I95,Spieler,18,FALSE)),MAX(R$98:R$129)+1,VLOOKUP(I95,Spieler,18,FALSE)))</f>
      </c>
      <c r="T95" s="91"/>
      <c r="U95" s="91">
        <f>IF(ISBLANK(L95),"",IF(ISBLANK(R95),MAX(R$98:R$129)+1,R95)+IF(ISBLANK(VLOOKUP(L95,Spieler,18,FALSE)),MAX(R$130:R$161)+1,VLOOKUP(L95,Spieler,18,FALSE)))</f>
      </c>
      <c r="V95" s="91"/>
      <c r="AA95" s="107"/>
      <c r="AC95" s="39">
        <f t="shared" si="26"/>
      </c>
      <c r="AD95" s="39">
        <f t="shared" si="27"/>
      </c>
      <c r="AE95" s="39">
        <f t="shared" si="28"/>
      </c>
      <c r="AF95" s="39">
        <f t="shared" si="29"/>
      </c>
      <c r="AH95" s="91">
        <f>MATCH(D95,{"OBB";"NDB";"SCHW";"OPF";"OFR";"MFR";"UFR"},0)</f>
        <v>4</v>
      </c>
      <c r="AI95" s="39">
        <f t="shared" si="30"/>
      </c>
      <c r="AJ95" s="39" t="b">
        <f ca="1" t="shared" si="31"/>
        <v>0</v>
      </c>
      <c r="AK95" s="39">
        <f t="shared" si="32"/>
      </c>
    </row>
    <row r="96" spans="1:37" s="12" customFormat="1" ht="12.75">
      <c r="A96" s="62">
        <v>367</v>
      </c>
      <c r="B96" s="63" t="s">
        <v>8</v>
      </c>
      <c r="C96" s="63" t="s">
        <v>3</v>
      </c>
      <c r="D96" s="64" t="s">
        <v>13</v>
      </c>
      <c r="E96" s="164" t="s">
        <v>96</v>
      </c>
      <c r="F96" s="10" t="s">
        <v>77</v>
      </c>
      <c r="G96" s="10" t="s">
        <v>102</v>
      </c>
      <c r="H96" s="102">
        <v>2004</v>
      </c>
      <c r="I96" s="11"/>
      <c r="J96" s="10"/>
      <c r="K96" s="9" t="str">
        <f t="shared" si="24"/>
        <v>Lich / ?</v>
      </c>
      <c r="L96" s="11"/>
      <c r="M96" s="10"/>
      <c r="N96" s="30" t="str">
        <f t="shared" si="25"/>
        <v>Lich / ?</v>
      </c>
      <c r="O96" s="129" t="s">
        <v>54</v>
      </c>
      <c r="P96" s="78">
        <v>1483</v>
      </c>
      <c r="Q96" s="78">
        <v>1</v>
      </c>
      <c r="R96" s="90"/>
      <c r="S96" s="90">
        <f aca="true" t="shared" si="35" ref="S96:S103">IF(ISBLANK(I96),"",IF(ISBLANK(R96),MAX(R$130:R$161)+1,R96)+IF(ISBLANK(VLOOKUP(I96,Spieler,18,FALSE)),MAX(R$130:R$161)+1,VLOOKUP(I96,Spieler,18,FALSE)))</f>
      </c>
      <c r="T96" s="90"/>
      <c r="U96" s="90">
        <f aca="true" t="shared" si="36" ref="U96:U103">IF(ISBLANK(L96),"",IF(ISBLANK(R96),MAX(R$130:R$161)+1,R96)+IF(ISBLANK(VLOOKUP(L96,Spieler,18,FALSE)),MAX(R$98:R$129)+1,VLOOKUP(L96,Spieler,18,FALSE)))</f>
      </c>
      <c r="V96" s="90"/>
      <c r="AA96" s="18"/>
      <c r="AC96" s="12">
        <f t="shared" si="26"/>
      </c>
      <c r="AD96" s="12">
        <f t="shared" si="27"/>
      </c>
      <c r="AE96" s="12">
        <f t="shared" si="28"/>
      </c>
      <c r="AF96" s="12">
        <f t="shared" si="29"/>
      </c>
      <c r="AH96" s="90">
        <f>MATCH(D96,{"OBB";"NDB";"SCHW";"OPF";"OFR";"MFR";"UFR"},0)</f>
        <v>4</v>
      </c>
      <c r="AI96" s="12">
        <f t="shared" si="30"/>
      </c>
      <c r="AJ96" s="12" t="b">
        <f ca="1" t="shared" si="31"/>
        <v>1</v>
      </c>
      <c r="AK96" s="12">
        <f t="shared" si="32"/>
      </c>
    </row>
    <row r="97" spans="1:37" s="12" customFormat="1" ht="12.75">
      <c r="A97" s="62">
        <v>368</v>
      </c>
      <c r="B97" s="63" t="s">
        <v>8</v>
      </c>
      <c r="C97" s="63" t="s">
        <v>3</v>
      </c>
      <c r="D97" s="64" t="s">
        <v>13</v>
      </c>
      <c r="E97" s="164" t="s">
        <v>127</v>
      </c>
      <c r="F97" s="10" t="s">
        <v>67</v>
      </c>
      <c r="G97" s="10" t="s">
        <v>114</v>
      </c>
      <c r="H97" s="102">
        <v>2004</v>
      </c>
      <c r="I97" s="11"/>
      <c r="J97" s="10"/>
      <c r="K97" s="9" t="str">
        <f t="shared" si="24"/>
        <v>Brickl / ?</v>
      </c>
      <c r="L97" s="11"/>
      <c r="M97" s="10"/>
      <c r="N97" s="30" t="str">
        <f t="shared" si="25"/>
        <v>Brickl / ?</v>
      </c>
      <c r="O97" s="136" t="s">
        <v>57</v>
      </c>
      <c r="P97" s="90">
        <v>1278</v>
      </c>
      <c r="Q97" s="90">
        <v>5</v>
      </c>
      <c r="R97" s="90"/>
      <c r="S97" s="90">
        <f t="shared" si="35"/>
      </c>
      <c r="T97" s="90"/>
      <c r="U97" s="90">
        <f t="shared" si="36"/>
      </c>
      <c r="V97" s="90"/>
      <c r="AA97" s="18"/>
      <c r="AC97" s="12">
        <f t="shared" si="26"/>
      </c>
      <c r="AD97" s="12">
        <f t="shared" si="27"/>
      </c>
      <c r="AE97" s="12">
        <f t="shared" si="28"/>
      </c>
      <c r="AF97" s="12">
        <f t="shared" si="29"/>
      </c>
      <c r="AH97" s="90">
        <f>MATCH(D97,{"OBB";"NDB";"SCHW";"OPF";"OFR";"MFR";"UFR"},0)</f>
        <v>4</v>
      </c>
      <c r="AI97" s="12">
        <f t="shared" si="30"/>
      </c>
      <c r="AJ97" s="12" t="b">
        <f ca="1" t="shared" si="31"/>
        <v>1</v>
      </c>
      <c r="AK97" s="12">
        <f t="shared" si="32"/>
      </c>
    </row>
    <row r="98" spans="1:37" s="12" customFormat="1" ht="12.75">
      <c r="A98" s="62">
        <v>369</v>
      </c>
      <c r="B98" s="63" t="s">
        <v>8</v>
      </c>
      <c r="C98" s="63" t="s">
        <v>3</v>
      </c>
      <c r="D98" s="64" t="s">
        <v>13</v>
      </c>
      <c r="E98" s="164" t="s">
        <v>129</v>
      </c>
      <c r="F98" s="10" t="s">
        <v>130</v>
      </c>
      <c r="G98" s="10" t="s">
        <v>114</v>
      </c>
      <c r="H98" s="102">
        <v>2003</v>
      </c>
      <c r="I98" s="11"/>
      <c r="J98" s="10"/>
      <c r="K98" s="9" t="str">
        <f aca="true" t="shared" si="37" ref="K98:K129">IF(E98="","",IF(I98=0,IF(J98="",IF(COUNTIF(DpStartnr,"="&amp;A98)&lt;&gt;1,E98&amp;" / ?",IF(INDEX(Nachname,MATCH(A98,DpStartnr,0),1)="",E98&amp;" / ?",E98&amp;" / "&amp;INDEX(Nachname,MATCH(A98,DpStartnr,0),1))),E98&amp;" / "&amp;J98),IF(VLOOKUP(I98,Spieler,5,FALSE)="",E98&amp;" / "&amp;I98,E98&amp;" / "&amp;VLOOKUP(I98,Spieler,5,FALSE))))</f>
        <v>Burandt / ?</v>
      </c>
      <c r="L98" s="11"/>
      <c r="M98" s="10"/>
      <c r="N98" s="30" t="str">
        <f aca="true" t="shared" si="38" ref="N98:N129">IF(E98="","",IF(L98=0,IF(M98="",IF(COUNTIF(MpStartnr,"="&amp;A98)&lt;&gt;1,E98&amp;" / ?",IF(INDEX(Nachname,MATCH(A98,MpStartnr,0),1)="",E98&amp;" / ?",E98&amp;" / "&amp;INDEX(Nachname,MATCH(A98,MpStartnr,0),1))),E98&amp;" / "&amp;M98),IF(VLOOKUP(L98,Spieler,5,FALSE)="",E98&amp;" / "&amp;L98,E98&amp;" / "&amp;VLOOKUP(L98,Spieler,5,FALSE))))</f>
        <v>Burandt / ?</v>
      </c>
      <c r="O98" s="129" t="s">
        <v>58</v>
      </c>
      <c r="P98" s="78">
        <v>1269</v>
      </c>
      <c r="Q98" s="78">
        <v>6</v>
      </c>
      <c r="R98" s="90"/>
      <c r="S98" s="90">
        <f t="shared" si="35"/>
      </c>
      <c r="T98" s="90"/>
      <c r="U98" s="90">
        <f t="shared" si="36"/>
      </c>
      <c r="V98" s="90"/>
      <c r="AA98" s="18"/>
      <c r="AC98" s="12">
        <f aca="true" t="shared" si="39" ref="AC98:AC129">IF(OR(ISBLANK(E98),ISBLANK(X98)),"",(X98=E98))</f>
      </c>
      <c r="AD98" s="12">
        <f aca="true" t="shared" si="40" ref="AD98:AD129">IF(OR(ISBLANK(F98),ISBLANK(Y98)),"",(Y98=F98))</f>
      </c>
      <c r="AE98" s="12">
        <f aca="true" t="shared" si="41" ref="AE98:AE129">IF(OR(ISBLANK(G98),ISBLANK(Z98)),"",(Z98=G98))</f>
      </c>
      <c r="AF98" s="12">
        <f aca="true" t="shared" si="42" ref="AF98:AF129">IF(OR(ISBLANK(H98),ISBLANK(AA98)),"",(AA98=H98))</f>
      </c>
      <c r="AH98" s="90">
        <f>MATCH(D98,{"OBB";"NDB";"SCHW";"OPF";"OFR";"MFR";"UFR"},0)</f>
        <v>4</v>
      </c>
      <c r="AI98" s="12">
        <f aca="true" t="shared" si="43" ref="AI98:AI129">IF(A98=I98,"x","")</f>
      </c>
      <c r="AJ98" s="12" t="b">
        <f aca="true" ca="1" t="shared" si="44" ref="AJ98:AJ129">AND(H98&lt;=YEAR(TODAY()),H98&gt;=1900)</f>
        <v>1</v>
      </c>
      <c r="AK98" s="12">
        <f aca="true" t="shared" si="45" ref="AK98:AK129">IF(A98=L98,"x","")</f>
      </c>
    </row>
    <row r="99" spans="1:37" s="12" customFormat="1" ht="12.75">
      <c r="A99" s="62">
        <v>370</v>
      </c>
      <c r="B99" s="63" t="s">
        <v>8</v>
      </c>
      <c r="C99" s="63" t="s">
        <v>3</v>
      </c>
      <c r="D99" s="64" t="s">
        <v>13</v>
      </c>
      <c r="E99" s="164"/>
      <c r="F99" s="10"/>
      <c r="G99" s="10"/>
      <c r="H99" s="102"/>
      <c r="I99" s="11"/>
      <c r="J99" s="10"/>
      <c r="K99" s="9">
        <f t="shared" si="37"/>
      </c>
      <c r="L99" s="11"/>
      <c r="M99" s="10"/>
      <c r="N99" s="30">
        <f t="shared" si="38"/>
      </c>
      <c r="O99" s="136" t="s">
        <v>243</v>
      </c>
      <c r="P99" s="90"/>
      <c r="Q99" s="90"/>
      <c r="R99" s="90"/>
      <c r="S99" s="90">
        <f t="shared" si="35"/>
      </c>
      <c r="T99" s="90"/>
      <c r="U99" s="90">
        <f t="shared" si="36"/>
      </c>
      <c r="V99" s="90"/>
      <c r="AA99" s="18"/>
      <c r="AC99" s="12">
        <f t="shared" si="39"/>
      </c>
      <c r="AD99" s="12">
        <f t="shared" si="40"/>
      </c>
      <c r="AE99" s="12">
        <f t="shared" si="41"/>
      </c>
      <c r="AF99" s="12">
        <f t="shared" si="42"/>
      </c>
      <c r="AH99" s="90">
        <f>MATCH(D99,{"OBB";"NDB";"SCHW";"OPF";"OFR";"MFR";"UFR"},0)</f>
        <v>4</v>
      </c>
      <c r="AI99" s="12">
        <f t="shared" si="43"/>
      </c>
      <c r="AJ99" s="12" t="b">
        <f ca="1" t="shared" si="44"/>
        <v>0</v>
      </c>
      <c r="AK99" s="12">
        <f t="shared" si="45"/>
      </c>
    </row>
    <row r="100" spans="1:37" s="12" customFormat="1" ht="12.75">
      <c r="A100" s="62">
        <v>371</v>
      </c>
      <c r="B100" s="63" t="s">
        <v>8</v>
      </c>
      <c r="C100" s="63" t="s">
        <v>3</v>
      </c>
      <c r="D100" s="64" t="s">
        <v>13</v>
      </c>
      <c r="E100" s="164"/>
      <c r="F100" s="10"/>
      <c r="G100" s="10"/>
      <c r="H100" s="102"/>
      <c r="I100" s="11"/>
      <c r="J100" s="10"/>
      <c r="K100" s="9">
        <f t="shared" si="37"/>
      </c>
      <c r="L100" s="11"/>
      <c r="M100" s="10"/>
      <c r="N100" s="96">
        <f t="shared" si="38"/>
      </c>
      <c r="O100" s="129" t="s">
        <v>244</v>
      </c>
      <c r="P100" s="78"/>
      <c r="Q100" s="78"/>
      <c r="R100" s="90"/>
      <c r="S100" s="90">
        <f t="shared" si="35"/>
      </c>
      <c r="T100" s="90"/>
      <c r="U100" s="90">
        <f t="shared" si="36"/>
      </c>
      <c r="V100" s="90"/>
      <c r="AA100" s="18"/>
      <c r="AC100" s="12">
        <f t="shared" si="39"/>
      </c>
      <c r="AD100" s="12">
        <f t="shared" si="40"/>
      </c>
      <c r="AE100" s="12">
        <f t="shared" si="41"/>
      </c>
      <c r="AF100" s="12">
        <f t="shared" si="42"/>
      </c>
      <c r="AH100" s="90">
        <f>MATCH(D100,{"OBB";"NDB";"SCHW";"OPF";"OFR";"MFR";"UFR"},0)</f>
        <v>4</v>
      </c>
      <c r="AI100" s="12">
        <f t="shared" si="43"/>
      </c>
      <c r="AJ100" s="12" t="b">
        <f ca="1" t="shared" si="44"/>
        <v>0</v>
      </c>
      <c r="AK100" s="12">
        <f t="shared" si="45"/>
      </c>
    </row>
    <row r="101" spans="1:37" s="12" customFormat="1" ht="12.75">
      <c r="A101" s="62">
        <v>372</v>
      </c>
      <c r="B101" s="63" t="s">
        <v>8</v>
      </c>
      <c r="C101" s="63" t="s">
        <v>3</v>
      </c>
      <c r="D101" s="64" t="s">
        <v>13</v>
      </c>
      <c r="E101" s="164"/>
      <c r="F101" s="10"/>
      <c r="G101" s="10"/>
      <c r="H101" s="102"/>
      <c r="I101" s="11"/>
      <c r="J101" s="10"/>
      <c r="K101" s="9">
        <f t="shared" si="37"/>
      </c>
      <c r="L101" s="11"/>
      <c r="M101" s="10"/>
      <c r="N101" s="96">
        <f t="shared" si="38"/>
      </c>
      <c r="O101" s="129"/>
      <c r="P101" s="78"/>
      <c r="Q101" s="78"/>
      <c r="R101" s="90"/>
      <c r="S101" s="90">
        <f t="shared" si="35"/>
      </c>
      <c r="T101" s="90"/>
      <c r="U101" s="90">
        <f t="shared" si="36"/>
      </c>
      <c r="V101" s="90"/>
      <c r="AA101" s="18"/>
      <c r="AC101" s="12">
        <f t="shared" si="39"/>
      </c>
      <c r="AD101" s="12">
        <f t="shared" si="40"/>
      </c>
      <c r="AE101" s="12">
        <f t="shared" si="41"/>
      </c>
      <c r="AF101" s="12">
        <f t="shared" si="42"/>
      </c>
      <c r="AH101" s="90">
        <f>MATCH(D101,{"OBB";"NDB";"SCHW";"OPF";"OFR";"MFR";"UFR"},0)</f>
        <v>4</v>
      </c>
      <c r="AI101" s="12">
        <f t="shared" si="43"/>
      </c>
      <c r="AJ101" s="12" t="b">
        <f ca="1" t="shared" si="44"/>
        <v>0</v>
      </c>
      <c r="AK101" s="12">
        <f t="shared" si="45"/>
      </c>
    </row>
    <row r="102" spans="1:37" s="12" customFormat="1" ht="12.75">
      <c r="A102" s="62">
        <v>373</v>
      </c>
      <c r="B102" s="63" t="s">
        <v>8</v>
      </c>
      <c r="C102" s="63" t="s">
        <v>3</v>
      </c>
      <c r="D102" s="64" t="s">
        <v>13</v>
      </c>
      <c r="E102" s="164"/>
      <c r="F102" s="10"/>
      <c r="G102" s="10"/>
      <c r="H102" s="102"/>
      <c r="I102" s="11"/>
      <c r="J102" s="10"/>
      <c r="K102" s="9">
        <f t="shared" si="37"/>
      </c>
      <c r="L102" s="11"/>
      <c r="M102" s="10"/>
      <c r="N102" s="96">
        <f t="shared" si="38"/>
      </c>
      <c r="O102" s="129"/>
      <c r="P102" s="78"/>
      <c r="Q102" s="78"/>
      <c r="R102" s="90"/>
      <c r="S102" s="90">
        <f t="shared" si="35"/>
      </c>
      <c r="T102" s="90"/>
      <c r="U102" s="90">
        <f t="shared" si="36"/>
      </c>
      <c r="V102" s="90"/>
      <c r="AA102" s="18"/>
      <c r="AC102" s="12">
        <f t="shared" si="39"/>
      </c>
      <c r="AD102" s="12">
        <f t="shared" si="40"/>
      </c>
      <c r="AE102" s="12">
        <f t="shared" si="41"/>
      </c>
      <c r="AF102" s="12">
        <f t="shared" si="42"/>
      </c>
      <c r="AH102" s="90">
        <f>MATCH(D102,{"OBB";"NDB";"SCHW";"OPF";"OFR";"MFR";"UFR"},0)</f>
        <v>4</v>
      </c>
      <c r="AI102" s="12">
        <f t="shared" si="43"/>
      </c>
      <c r="AJ102" s="12" t="b">
        <f ca="1" t="shared" si="44"/>
        <v>0</v>
      </c>
      <c r="AK102" s="12">
        <f t="shared" si="45"/>
      </c>
    </row>
    <row r="103" spans="1:37" s="23" customFormat="1" ht="13.5" thickBot="1">
      <c r="A103" s="65">
        <v>374</v>
      </c>
      <c r="B103" s="66" t="s">
        <v>8</v>
      </c>
      <c r="C103" s="66" t="s">
        <v>3</v>
      </c>
      <c r="D103" s="67" t="s">
        <v>13</v>
      </c>
      <c r="E103" s="173" t="s">
        <v>241</v>
      </c>
      <c r="F103" s="20" t="s">
        <v>44</v>
      </c>
      <c r="G103" s="147" t="s">
        <v>242</v>
      </c>
      <c r="H103" s="105">
        <v>2005</v>
      </c>
      <c r="I103" s="21"/>
      <c r="J103" s="20"/>
      <c r="K103" s="22" t="str">
        <f t="shared" si="37"/>
        <v>Zahradnik / ?</v>
      </c>
      <c r="L103" s="21"/>
      <c r="M103" s="20"/>
      <c r="N103" s="148" t="str">
        <f t="shared" si="38"/>
        <v>Zahradnik / ?</v>
      </c>
      <c r="O103" s="133" t="s">
        <v>125</v>
      </c>
      <c r="P103" s="86">
        <v>1035</v>
      </c>
      <c r="Q103" s="86">
        <v>34</v>
      </c>
      <c r="R103" s="93"/>
      <c r="S103" s="93">
        <f t="shared" si="35"/>
      </c>
      <c r="T103" s="93"/>
      <c r="U103" s="93">
        <f t="shared" si="36"/>
      </c>
      <c r="V103" s="93"/>
      <c r="AA103" s="109"/>
      <c r="AC103" s="23">
        <f t="shared" si="39"/>
      </c>
      <c r="AD103" s="23">
        <f t="shared" si="40"/>
      </c>
      <c r="AE103" s="23">
        <f t="shared" si="41"/>
      </c>
      <c r="AF103" s="23">
        <f t="shared" si="42"/>
      </c>
      <c r="AH103" s="93">
        <f>MATCH(D103,{"OBB";"NDB";"SCHW";"OPF";"OFR";"MFR";"UFR"},0)</f>
        <v>4</v>
      </c>
      <c r="AI103" s="23">
        <f t="shared" si="43"/>
      </c>
      <c r="AJ103" s="23" t="b">
        <f ca="1" t="shared" si="44"/>
        <v>1</v>
      </c>
      <c r="AK103" s="23">
        <f t="shared" si="45"/>
      </c>
    </row>
    <row r="104" spans="1:37" s="39" customFormat="1" ht="13.5" thickTop="1">
      <c r="A104" s="47">
        <v>114</v>
      </c>
      <c r="B104" s="48" t="s">
        <v>6</v>
      </c>
      <c r="C104" s="48" t="s">
        <v>2</v>
      </c>
      <c r="D104" s="181" t="s">
        <v>14</v>
      </c>
      <c r="E104" s="163"/>
      <c r="F104" s="35"/>
      <c r="G104" s="35"/>
      <c r="H104" s="103"/>
      <c r="I104" s="36"/>
      <c r="J104" s="35"/>
      <c r="K104" s="37">
        <f t="shared" si="37"/>
      </c>
      <c r="L104" s="36"/>
      <c r="M104" s="35"/>
      <c r="N104" s="38">
        <f t="shared" si="38"/>
      </c>
      <c r="O104" s="130"/>
      <c r="P104" s="84"/>
      <c r="Q104" s="84"/>
      <c r="R104" s="91"/>
      <c r="S104" s="91">
        <f>IF(ISBLANK(I104),"",IF(ISBLANK(R104),MAX(R$2:R$25)+1,R104)+IF(ISBLANK(VLOOKUP(I104,Spieler,18,FALSE)),MAX(R$2:R$25)+1,VLOOKUP(I104,Spieler,18,FALSE)))</f>
      </c>
      <c r="T104" s="91"/>
      <c r="U104" s="91">
        <f>IF(ISBLANK(L104),"",IF(ISBLANK(R104),MAX(R$2:R$25)+1,R104)+IF(ISBLANK(VLOOKUP(L104,Spieler,18,FALSE)),MAX(R$26:R$49)+1,VLOOKUP(L104,Spieler,18,FALSE)))</f>
      </c>
      <c r="V104" s="91"/>
      <c r="AA104" s="107"/>
      <c r="AC104" s="39">
        <f t="shared" si="39"/>
      </c>
      <c r="AD104" s="39">
        <f t="shared" si="40"/>
      </c>
      <c r="AE104" s="39">
        <f t="shared" si="41"/>
      </c>
      <c r="AF104" s="39">
        <f t="shared" si="42"/>
      </c>
      <c r="AH104" s="91">
        <f>MATCH(D104,{"OBB";"NDB";"SCHW";"OPF";"OFR";"MFR";"UFR"},0)</f>
        <v>5</v>
      </c>
      <c r="AI104" s="39">
        <f t="shared" si="43"/>
      </c>
      <c r="AJ104" s="39" t="b">
        <f ca="1" t="shared" si="44"/>
        <v>0</v>
      </c>
      <c r="AK104" s="39">
        <f t="shared" si="45"/>
      </c>
    </row>
    <row r="105" spans="1:37" s="12" customFormat="1" ht="12.75">
      <c r="A105" s="50">
        <v>169</v>
      </c>
      <c r="B105" s="51" t="s">
        <v>6</v>
      </c>
      <c r="C105" s="51" t="s">
        <v>3</v>
      </c>
      <c r="D105" s="52" t="s">
        <v>14</v>
      </c>
      <c r="E105" s="164"/>
      <c r="F105" s="10"/>
      <c r="G105" s="10"/>
      <c r="H105" s="102"/>
      <c r="I105" s="11"/>
      <c r="J105" s="10"/>
      <c r="K105" s="5">
        <f t="shared" si="37"/>
      </c>
      <c r="L105" s="11"/>
      <c r="M105" s="10"/>
      <c r="N105" s="26">
        <f t="shared" si="38"/>
      </c>
      <c r="O105" s="129"/>
      <c r="P105" s="78"/>
      <c r="Q105" s="78"/>
      <c r="R105" s="90"/>
      <c r="S105" s="90">
        <f>IF(ISBLANK(I105),"",IF(ISBLANK(R105),MAX(R$26:R$49)+1,R105)+IF(ISBLANK(VLOOKUP(I105,Spieler,18,FALSE)),MAX(R$26:R$49)+1,VLOOKUP(I105,Spieler,18,FALSE)))</f>
      </c>
      <c r="T105" s="90"/>
      <c r="U105" s="90">
        <f>IF(ISBLANK(L105),"",IF(ISBLANK(R105),MAX(R$26:R$49)+1,R105)+IF(ISBLANK(VLOOKUP(L105,Spieler,18,FALSE)),MAX(R$2:R$25)+1,VLOOKUP(L105,Spieler,18,FALSE)))</f>
      </c>
      <c r="V105" s="90"/>
      <c r="AA105" s="18"/>
      <c r="AC105" s="12">
        <f t="shared" si="39"/>
      </c>
      <c r="AD105" s="12">
        <f t="shared" si="40"/>
      </c>
      <c r="AE105" s="12">
        <f t="shared" si="41"/>
      </c>
      <c r="AF105" s="12">
        <f t="shared" si="42"/>
      </c>
      <c r="AH105" s="90">
        <f>MATCH(D105,{"OBB";"NDB";"SCHW";"OPF";"OFR";"MFR";"UFR"},0)</f>
        <v>5</v>
      </c>
      <c r="AI105" s="12">
        <f t="shared" si="43"/>
      </c>
      <c r="AJ105" s="12" t="b">
        <f ca="1" t="shared" si="44"/>
        <v>0</v>
      </c>
      <c r="AK105" s="12">
        <f t="shared" si="45"/>
      </c>
    </row>
    <row r="106" spans="1:37" s="127" customFormat="1" ht="12.75">
      <c r="A106" s="227">
        <v>215</v>
      </c>
      <c r="B106" s="228" t="s">
        <v>7</v>
      </c>
      <c r="C106" s="228" t="s">
        <v>2</v>
      </c>
      <c r="D106" s="229" t="s">
        <v>14</v>
      </c>
      <c r="E106" s="171"/>
      <c r="F106" s="122"/>
      <c r="G106" s="122"/>
      <c r="H106" s="123"/>
      <c r="I106" s="124"/>
      <c r="J106" s="122"/>
      <c r="K106" s="230">
        <f t="shared" si="37"/>
      </c>
      <c r="L106" s="124"/>
      <c r="M106" s="122"/>
      <c r="N106" s="231">
        <f t="shared" si="38"/>
      </c>
      <c r="O106" s="134"/>
      <c r="P106" s="125"/>
      <c r="Q106" s="125"/>
      <c r="R106" s="126"/>
      <c r="S106" s="126">
        <f>IF(ISBLANK(I106),"",IF(ISBLANK(R106),MAX(R$50:R$73)+1,R106)+IF(ISBLANK(VLOOKUP(I106,Spieler,18,FALSE)),MAX(R$50:R$73)+1,VLOOKUP(I106,Spieler,18,FALSE)))</f>
      </c>
      <c r="T106" s="126"/>
      <c r="U106" s="126">
        <f>IF(ISBLANK(L106),"",IF(ISBLANK(R106),MAX(R$50:R$73)+1,R106)+IF(ISBLANK(VLOOKUP(L106,Spieler,18,FALSE)),MAX(R$74:R$97)+1,VLOOKUP(L106,Spieler,18,FALSE)))</f>
      </c>
      <c r="V106" s="126"/>
      <c r="AA106" s="128"/>
      <c r="AC106" s="127">
        <f t="shared" si="39"/>
      </c>
      <c r="AD106" s="127">
        <f t="shared" si="40"/>
      </c>
      <c r="AE106" s="127">
        <f t="shared" si="41"/>
      </c>
      <c r="AF106" s="127">
        <f t="shared" si="42"/>
      </c>
      <c r="AH106" s="126">
        <f>MATCH(D106,{"OBB";"NDB";"SCHW";"OPF";"OFR";"MFR";"UFR"},0)</f>
        <v>5</v>
      </c>
      <c r="AI106" s="127">
        <f t="shared" si="43"/>
      </c>
      <c r="AJ106" s="127" t="b">
        <f ca="1" t="shared" si="44"/>
        <v>0</v>
      </c>
      <c r="AK106" s="127">
        <f t="shared" si="45"/>
      </c>
    </row>
    <row r="107" spans="1:37" s="161" customFormat="1" ht="12.75">
      <c r="A107" s="150">
        <v>264</v>
      </c>
      <c r="B107" s="151" t="s">
        <v>7</v>
      </c>
      <c r="C107" s="151" t="s">
        <v>3</v>
      </c>
      <c r="D107" s="152" t="s">
        <v>14</v>
      </c>
      <c r="E107" s="170"/>
      <c r="F107" s="153"/>
      <c r="G107" s="153"/>
      <c r="H107" s="154"/>
      <c r="I107" s="155"/>
      <c r="J107" s="153"/>
      <c r="K107" s="156">
        <f t="shared" si="37"/>
      </c>
      <c r="L107" s="155"/>
      <c r="M107" s="153"/>
      <c r="N107" s="157">
        <f t="shared" si="38"/>
      </c>
      <c r="O107" s="158" t="s">
        <v>205</v>
      </c>
      <c r="P107" s="159"/>
      <c r="Q107" s="159"/>
      <c r="R107" s="160"/>
      <c r="S107" s="160">
        <f>IF(ISBLANK(I107),"",IF(ISBLANK(R107),MAX(R$74:R$97)+1,R107)+IF(ISBLANK(VLOOKUP(I107,Spieler,18,FALSE)),MAX(R$74:R$97)+1,VLOOKUP(I107,Spieler,18,FALSE)))</f>
      </c>
      <c r="T107" s="160"/>
      <c r="U107" s="160">
        <f>IF(ISBLANK(L107),"",IF(ISBLANK(R107),MAX(R$74:R$97)+1,R107)+IF(ISBLANK(VLOOKUP(L107,Spieler,18,FALSE)),MAX(R$50:R$73)+1,VLOOKUP(L107,Spieler,18,FALSE)))</f>
      </c>
      <c r="V107" s="160"/>
      <c r="AA107" s="162"/>
      <c r="AC107" s="161">
        <f t="shared" si="39"/>
      </c>
      <c r="AD107" s="161">
        <f t="shared" si="40"/>
      </c>
      <c r="AE107" s="161">
        <f t="shared" si="41"/>
      </c>
      <c r="AF107" s="161">
        <f t="shared" si="42"/>
      </c>
      <c r="AH107" s="160">
        <f>MATCH(D107,{"OBB";"NDB";"SCHW";"OPF";"OFR";"MFR";"UFR"},0)</f>
        <v>5</v>
      </c>
      <c r="AI107" s="161">
        <f t="shared" si="43"/>
      </c>
      <c r="AJ107" s="161" t="b">
        <f ca="1" t="shared" si="44"/>
        <v>0</v>
      </c>
      <c r="AK107" s="161">
        <f t="shared" si="45"/>
      </c>
    </row>
    <row r="108" spans="1:37" s="12" customFormat="1" ht="12.75">
      <c r="A108" s="56">
        <v>265</v>
      </c>
      <c r="B108" s="57" t="s">
        <v>7</v>
      </c>
      <c r="C108" s="57" t="s">
        <v>3</v>
      </c>
      <c r="D108" s="58" t="s">
        <v>14</v>
      </c>
      <c r="E108" s="164"/>
      <c r="F108" s="10"/>
      <c r="G108" s="10"/>
      <c r="H108" s="102"/>
      <c r="I108" s="11"/>
      <c r="J108" s="10"/>
      <c r="K108" s="7">
        <f t="shared" si="37"/>
      </c>
      <c r="L108" s="11"/>
      <c r="M108" s="10"/>
      <c r="N108" s="28">
        <f t="shared" si="38"/>
      </c>
      <c r="O108" s="129"/>
      <c r="P108" s="78"/>
      <c r="Q108" s="78"/>
      <c r="R108" s="90"/>
      <c r="S108" s="90">
        <f>IF(ISBLANK(I108),"",IF(ISBLANK(R108),MAX(R$74:R$97)+1,R108)+IF(ISBLANK(VLOOKUP(I108,Spieler,18,FALSE)),MAX(R$74:R$97)+1,VLOOKUP(I108,Spieler,18,FALSE)))</f>
      </c>
      <c r="T108" s="90"/>
      <c r="U108" s="90">
        <f>IF(ISBLANK(L108),"",IF(ISBLANK(R108),MAX(R$74:R$97)+1,R108)+IF(ISBLANK(VLOOKUP(L108,Spieler,18,FALSE)),MAX(R$50:R$73)+1,VLOOKUP(L108,Spieler,18,FALSE)))</f>
      </c>
      <c r="V108" s="90"/>
      <c r="AA108" s="18"/>
      <c r="AC108" s="12">
        <f t="shared" si="39"/>
      </c>
      <c r="AD108" s="12">
        <f t="shared" si="40"/>
      </c>
      <c r="AE108" s="12">
        <f t="shared" si="41"/>
      </c>
      <c r="AF108" s="12">
        <f t="shared" si="42"/>
      </c>
      <c r="AH108" s="90">
        <f>MATCH(D108,{"OBB";"NDB";"SCHW";"OPF";"OFR";"MFR";"UFR"},0)</f>
        <v>5</v>
      </c>
      <c r="AI108" s="12">
        <f t="shared" si="43"/>
      </c>
      <c r="AJ108" s="12" t="b">
        <f ca="1" t="shared" si="44"/>
        <v>0</v>
      </c>
      <c r="AK108" s="12">
        <f t="shared" si="45"/>
      </c>
    </row>
    <row r="109" spans="1:37" s="115" customFormat="1" ht="12.75">
      <c r="A109" s="187">
        <v>321</v>
      </c>
      <c r="B109" s="188" t="s">
        <v>8</v>
      </c>
      <c r="C109" s="188" t="s">
        <v>2</v>
      </c>
      <c r="D109" s="189" t="s">
        <v>14</v>
      </c>
      <c r="E109" s="169"/>
      <c r="F109" s="110"/>
      <c r="G109" s="110"/>
      <c r="H109" s="111"/>
      <c r="I109" s="112"/>
      <c r="J109" s="110"/>
      <c r="K109" s="193">
        <f t="shared" si="37"/>
      </c>
      <c r="L109" s="112"/>
      <c r="M109" s="110"/>
      <c r="N109" s="194">
        <f t="shared" si="38"/>
      </c>
      <c r="O109" s="132"/>
      <c r="P109" s="113"/>
      <c r="Q109" s="113"/>
      <c r="R109" s="114"/>
      <c r="S109" s="114">
        <f>IF(ISBLANK(I109),"",IF(ISBLANK(R109),MAX(R$98:R$129)+1,R109)+IF(ISBLANK(VLOOKUP(I109,Spieler,18,FALSE)),MAX(R$98:R$129)+1,VLOOKUP(I109,Spieler,18,FALSE)))</f>
      </c>
      <c r="T109" s="114"/>
      <c r="U109" s="114">
        <f>IF(ISBLANK(L109),"",IF(ISBLANK(R109),MAX(R$98:R$129)+1,R109)+IF(ISBLANK(VLOOKUP(L109,Spieler,18,FALSE)),MAX(R$130:R$161)+1,VLOOKUP(L109,Spieler,18,FALSE)))</f>
      </c>
      <c r="V109" s="114"/>
      <c r="AA109" s="116"/>
      <c r="AC109" s="115">
        <f t="shared" si="39"/>
      </c>
      <c r="AD109" s="115">
        <f t="shared" si="40"/>
      </c>
      <c r="AE109" s="115">
        <f t="shared" si="41"/>
      </c>
      <c r="AF109" s="115">
        <f t="shared" si="42"/>
      </c>
      <c r="AH109" s="114">
        <f>MATCH(D109,{"OBB";"NDB";"SCHW";"OPF";"OFR";"MFR";"UFR"},0)</f>
        <v>5</v>
      </c>
      <c r="AI109" s="115">
        <f t="shared" si="43"/>
      </c>
      <c r="AJ109" s="115" t="b">
        <f ca="1" t="shared" si="44"/>
        <v>0</v>
      </c>
      <c r="AK109" s="115">
        <f t="shared" si="45"/>
      </c>
    </row>
    <row r="110" spans="1:37" s="12" customFormat="1" ht="12.75">
      <c r="A110" s="59">
        <v>322</v>
      </c>
      <c r="B110" s="60" t="s">
        <v>8</v>
      </c>
      <c r="C110" s="60" t="s">
        <v>2</v>
      </c>
      <c r="D110" s="61" t="s">
        <v>14</v>
      </c>
      <c r="E110" s="164"/>
      <c r="F110" s="10"/>
      <c r="G110" s="10"/>
      <c r="H110" s="102"/>
      <c r="I110" s="11"/>
      <c r="J110" s="10"/>
      <c r="K110" s="8">
        <f t="shared" si="37"/>
      </c>
      <c r="L110" s="11"/>
      <c r="M110" s="10"/>
      <c r="N110" s="29">
        <f t="shared" si="38"/>
      </c>
      <c r="O110" s="129"/>
      <c r="P110" s="78"/>
      <c r="Q110" s="78"/>
      <c r="R110" s="90"/>
      <c r="S110" s="90">
        <f>IF(ISBLANK(I110),"",IF(ISBLANK(R110),MAX(R$98:R$129)+1,R110)+IF(ISBLANK(VLOOKUP(I110,Spieler,18,FALSE)),MAX(R$98:R$129)+1,VLOOKUP(I110,Spieler,18,FALSE)))</f>
      </c>
      <c r="T110" s="90"/>
      <c r="U110" s="90">
        <f>IF(ISBLANK(L110),"",IF(ISBLANK(R110),MAX(R$98:R$129)+1,R110)+IF(ISBLANK(VLOOKUP(L110,Spieler,18,FALSE)),MAX(R$130:R$161)+1,VLOOKUP(L110,Spieler,18,FALSE)))</f>
      </c>
      <c r="V110" s="90"/>
      <c r="AA110" s="18"/>
      <c r="AC110" s="12">
        <f t="shared" si="39"/>
      </c>
      <c r="AD110" s="12">
        <f t="shared" si="40"/>
      </c>
      <c r="AE110" s="12">
        <f t="shared" si="41"/>
      </c>
      <c r="AF110" s="12">
        <f t="shared" si="42"/>
      </c>
      <c r="AH110" s="90">
        <f>MATCH(D110,{"OBB";"NDB";"SCHW";"OPF";"OFR";"MFR";"UFR"},0)</f>
        <v>5</v>
      </c>
      <c r="AI110" s="12">
        <f t="shared" si="43"/>
      </c>
      <c r="AJ110" s="12" t="b">
        <f ca="1" t="shared" si="44"/>
        <v>0</v>
      </c>
      <c r="AK110" s="12">
        <f t="shared" si="45"/>
      </c>
    </row>
    <row r="111" spans="1:37" s="12" customFormat="1" ht="12.75">
      <c r="A111" s="59">
        <v>323</v>
      </c>
      <c r="B111" s="60" t="s">
        <v>8</v>
      </c>
      <c r="C111" s="60" t="s">
        <v>2</v>
      </c>
      <c r="D111" s="61" t="s">
        <v>14</v>
      </c>
      <c r="E111" s="172" t="s">
        <v>220</v>
      </c>
      <c r="F111" s="10" t="s">
        <v>162</v>
      </c>
      <c r="G111" s="10" t="s">
        <v>222</v>
      </c>
      <c r="H111" s="102">
        <v>2005</v>
      </c>
      <c r="I111" s="11"/>
      <c r="J111" s="10"/>
      <c r="K111" s="8" t="str">
        <f t="shared" si="37"/>
        <v>Keller / ?</v>
      </c>
      <c r="L111" s="11"/>
      <c r="M111" s="10"/>
      <c r="N111" s="29" t="str">
        <f t="shared" si="38"/>
        <v>Keller / ?</v>
      </c>
      <c r="O111" s="129" t="s">
        <v>221</v>
      </c>
      <c r="P111" s="78">
        <v>1177</v>
      </c>
      <c r="Q111" s="78">
        <v>50</v>
      </c>
      <c r="R111" s="90"/>
      <c r="S111" s="90">
        <f>IF(ISBLANK(I111),"",IF(ISBLANK(R111),MAX(R$98:R$129)+1,R111)+IF(ISBLANK(VLOOKUP(I111,Spieler,18,FALSE)),MAX(R$98:R$129)+1,VLOOKUP(I111,Spieler,18,FALSE)))</f>
      </c>
      <c r="T111" s="90"/>
      <c r="U111" s="90">
        <f>IF(ISBLANK(L111),"",IF(ISBLANK(R111),MAX(R$98:R$129)+1,R111)+IF(ISBLANK(VLOOKUP(L111,Spieler,18,FALSE)),MAX(R$130:R$161)+1,VLOOKUP(L111,Spieler,18,FALSE)))</f>
      </c>
      <c r="V111" s="90"/>
      <c r="AA111" s="18"/>
      <c r="AC111" s="12">
        <f t="shared" si="39"/>
      </c>
      <c r="AD111" s="12">
        <f t="shared" si="40"/>
      </c>
      <c r="AE111" s="12">
        <f t="shared" si="41"/>
      </c>
      <c r="AF111" s="12">
        <f t="shared" si="42"/>
      </c>
      <c r="AH111" s="90">
        <f>MATCH(D111,{"OBB";"NDB";"SCHW";"OPF";"OFR";"MFR";"UFR"},0)</f>
        <v>5</v>
      </c>
      <c r="AI111" s="12">
        <f t="shared" si="43"/>
      </c>
      <c r="AJ111" s="12" t="b">
        <f ca="1" t="shared" si="44"/>
        <v>1</v>
      </c>
      <c r="AK111" s="12">
        <f t="shared" si="45"/>
      </c>
    </row>
    <row r="112" spans="1:37" s="161" customFormat="1" ht="12.75">
      <c r="A112" s="200">
        <v>375</v>
      </c>
      <c r="B112" s="201" t="s">
        <v>8</v>
      </c>
      <c r="C112" s="201" t="s">
        <v>3</v>
      </c>
      <c r="D112" s="202" t="s">
        <v>14</v>
      </c>
      <c r="E112" s="170"/>
      <c r="F112" s="153"/>
      <c r="G112" s="153"/>
      <c r="H112" s="154"/>
      <c r="I112" s="155"/>
      <c r="J112" s="153"/>
      <c r="K112" s="203">
        <f t="shared" si="37"/>
      </c>
      <c r="L112" s="155"/>
      <c r="M112" s="153"/>
      <c r="N112" s="204">
        <f t="shared" si="38"/>
      </c>
      <c r="O112" s="158"/>
      <c r="P112" s="159"/>
      <c r="Q112" s="159"/>
      <c r="R112" s="160"/>
      <c r="S112" s="160">
        <f>IF(ISBLANK(I112),"",IF(ISBLANK(R112),MAX(R$130:R$161)+1,R112)+IF(ISBLANK(VLOOKUP(I112,Spieler,18,FALSE)),MAX(R$130:R$161)+1,VLOOKUP(I112,Spieler,18,FALSE)))</f>
      </c>
      <c r="T112" s="160"/>
      <c r="U112" s="160">
        <f>IF(ISBLANK(L112),"",IF(ISBLANK(R112),MAX(R$130:R$161)+1,R112)+IF(ISBLANK(VLOOKUP(L112,Spieler,18,FALSE)),MAX(R$98:R$129)+1,VLOOKUP(L112,Spieler,18,FALSE)))</f>
      </c>
      <c r="V112" s="160"/>
      <c r="AA112" s="162"/>
      <c r="AC112" s="161">
        <f t="shared" si="39"/>
      </c>
      <c r="AD112" s="161">
        <f t="shared" si="40"/>
      </c>
      <c r="AE112" s="161">
        <f t="shared" si="41"/>
      </c>
      <c r="AF112" s="161">
        <f t="shared" si="42"/>
      </c>
      <c r="AH112" s="160">
        <f>MATCH(D112,{"OBB";"NDB";"SCHW";"OPF";"OFR";"MFR";"UFR"},0)</f>
        <v>5</v>
      </c>
      <c r="AI112" s="161">
        <f t="shared" si="43"/>
      </c>
      <c r="AJ112" s="161" t="b">
        <f ca="1" t="shared" si="44"/>
        <v>0</v>
      </c>
      <c r="AK112" s="161">
        <f t="shared" si="45"/>
      </c>
    </row>
    <row r="113" spans="1:37" s="12" customFormat="1" ht="13.5" thickBot="1">
      <c r="A113" s="62">
        <v>376</v>
      </c>
      <c r="B113" s="63" t="s">
        <v>8</v>
      </c>
      <c r="C113" s="63" t="s">
        <v>3</v>
      </c>
      <c r="D113" s="64" t="s">
        <v>14</v>
      </c>
      <c r="E113" s="164"/>
      <c r="F113" s="10"/>
      <c r="G113" s="10"/>
      <c r="H113" s="102"/>
      <c r="I113" s="11"/>
      <c r="J113" s="10"/>
      <c r="K113" s="9">
        <f t="shared" si="37"/>
      </c>
      <c r="L113" s="11"/>
      <c r="M113" s="10"/>
      <c r="N113" s="30">
        <f t="shared" si="38"/>
      </c>
      <c r="O113" s="129"/>
      <c r="P113" s="78"/>
      <c r="Q113" s="78"/>
      <c r="R113" s="90"/>
      <c r="S113" s="90">
        <f>IF(ISBLANK(I113),"",IF(ISBLANK(R113),MAX(R$130:R$161)+1,R113)+IF(ISBLANK(VLOOKUP(I113,Spieler,18,FALSE)),MAX(R$130:R$161)+1,VLOOKUP(I113,Spieler,18,FALSE)))</f>
      </c>
      <c r="T113" s="90"/>
      <c r="U113" s="90">
        <f>IF(ISBLANK(L113),"",IF(ISBLANK(R113),MAX(R$130:R$161)+1,R113)+IF(ISBLANK(VLOOKUP(L113,Spieler,18,FALSE)),MAX(R$98:R$129)+1,VLOOKUP(L113,Spieler,18,FALSE)))</f>
      </c>
      <c r="V113" s="90"/>
      <c r="AA113" s="18"/>
      <c r="AC113" s="12">
        <f t="shared" si="39"/>
      </c>
      <c r="AD113" s="12">
        <f t="shared" si="40"/>
      </c>
      <c r="AE113" s="12">
        <f t="shared" si="41"/>
      </c>
      <c r="AF113" s="12">
        <f t="shared" si="42"/>
      </c>
      <c r="AH113" s="90">
        <f>MATCH(D113,{"OBB";"NDB";"SCHW";"OPF";"OFR";"MFR";"UFR"},0)</f>
        <v>5</v>
      </c>
      <c r="AI113" s="12">
        <f t="shared" si="43"/>
      </c>
      <c r="AJ113" s="12" t="b">
        <f ca="1" t="shared" si="44"/>
        <v>0</v>
      </c>
      <c r="AK113" s="12">
        <f t="shared" si="45"/>
      </c>
    </row>
    <row r="114" spans="1:37" s="16" customFormat="1" ht="13.5" thickTop="1">
      <c r="A114" s="41">
        <v>115</v>
      </c>
      <c r="B114" s="42" t="s">
        <v>6</v>
      </c>
      <c r="C114" s="42" t="s">
        <v>2</v>
      </c>
      <c r="D114" s="222" t="s">
        <v>15</v>
      </c>
      <c r="E114" s="226" t="s">
        <v>47</v>
      </c>
      <c r="F114" s="13" t="s">
        <v>48</v>
      </c>
      <c r="G114" s="13" t="s">
        <v>110</v>
      </c>
      <c r="H114" s="101">
        <v>1999</v>
      </c>
      <c r="I114" s="14"/>
      <c r="J114" s="13"/>
      <c r="K114" s="15" t="str">
        <f t="shared" si="37"/>
        <v>Matuka / Brandenburg</v>
      </c>
      <c r="L114" s="14"/>
      <c r="M114" s="13"/>
      <c r="N114" s="24" t="str">
        <f t="shared" si="38"/>
        <v>Matuka / Herrmann</v>
      </c>
      <c r="O114" s="184" t="s">
        <v>55</v>
      </c>
      <c r="P114" s="83">
        <v>1874</v>
      </c>
      <c r="Q114" s="83">
        <v>5</v>
      </c>
      <c r="R114" s="89"/>
      <c r="S114" s="89">
        <f>IF(ISBLANK(I114),"",IF(ISBLANK(R114),MAX(R$2:R$25)+1,R114)+IF(ISBLANK(VLOOKUP(I114,Spieler,18,FALSE)),MAX(R$2:R$25)+1,VLOOKUP(I114,Spieler,18,FALSE)))</f>
      </c>
      <c r="T114" s="89"/>
      <c r="U114" s="89">
        <f>IF(ISBLANK(L114),"",IF(ISBLANK(R114),MAX(R$2:R$25)+1,R114)+IF(ISBLANK(VLOOKUP(L114,Spieler,18,FALSE)),MAX(R$26:R$49)+1,VLOOKUP(L114,Spieler,18,FALSE)))</f>
      </c>
      <c r="V114" s="89"/>
      <c r="AA114" s="95"/>
      <c r="AC114" s="16">
        <f t="shared" si="39"/>
      </c>
      <c r="AD114" s="16">
        <f t="shared" si="40"/>
      </c>
      <c r="AE114" s="16">
        <f t="shared" si="41"/>
      </c>
      <c r="AF114" s="16">
        <f t="shared" si="42"/>
      </c>
      <c r="AH114" s="89">
        <f>MATCH(D114,{"OBB";"NDB";"SCHW";"OPF";"OFR";"MFR";"UFR"},0)</f>
        <v>6</v>
      </c>
      <c r="AI114" s="16">
        <f t="shared" si="43"/>
      </c>
      <c r="AJ114" s="16" t="b">
        <f ca="1" t="shared" si="44"/>
        <v>1</v>
      </c>
      <c r="AK114" s="16">
        <f t="shared" si="45"/>
      </c>
    </row>
    <row r="115" spans="1:37" s="12" customFormat="1" ht="12.75">
      <c r="A115" s="44">
        <v>116</v>
      </c>
      <c r="B115" s="45" t="s">
        <v>6</v>
      </c>
      <c r="C115" s="45" t="s">
        <v>2</v>
      </c>
      <c r="D115" s="182" t="s">
        <v>15</v>
      </c>
      <c r="E115" s="177" t="s">
        <v>163</v>
      </c>
      <c r="F115" s="178" t="s">
        <v>173</v>
      </c>
      <c r="G115" s="178" t="s">
        <v>45</v>
      </c>
      <c r="H115" s="102">
        <v>1999</v>
      </c>
      <c r="I115" s="11"/>
      <c r="J115" s="10"/>
      <c r="K115" s="4" t="str">
        <f t="shared" si="37"/>
        <v>Reichart / ?</v>
      </c>
      <c r="L115" s="11"/>
      <c r="M115" s="10"/>
      <c r="N115" s="25" t="str">
        <f t="shared" si="38"/>
        <v>Reichart / ?</v>
      </c>
      <c r="O115" s="185" t="s">
        <v>59</v>
      </c>
      <c r="P115" s="78">
        <v>1737</v>
      </c>
      <c r="Q115" s="78">
        <v>35</v>
      </c>
      <c r="R115" s="90"/>
      <c r="S115" s="90">
        <f>IF(ISBLANK(I115),"",IF(ISBLANK(R115),MAX(R$2:R$25)+1,R115)+IF(ISBLANK(VLOOKUP(I115,Spieler,18,FALSE)),MAX(R$2:R$25)+1,VLOOKUP(I115,Spieler,18,FALSE)))</f>
      </c>
      <c r="T115" s="90"/>
      <c r="U115" s="90">
        <f>IF(ISBLANK(L115),"",IF(ISBLANK(R115),MAX(R$2:R$25)+1,R115)+IF(ISBLANK(VLOOKUP(L115,Spieler,18,FALSE)),MAX(R$26:R$49)+1,VLOOKUP(L115,Spieler,18,FALSE)))</f>
      </c>
      <c r="V115" s="90"/>
      <c r="AA115" s="18"/>
      <c r="AC115" s="12">
        <f t="shared" si="39"/>
      </c>
      <c r="AD115" s="12">
        <f t="shared" si="40"/>
      </c>
      <c r="AE115" s="12">
        <f t="shared" si="41"/>
      </c>
      <c r="AF115" s="12">
        <f t="shared" si="42"/>
      </c>
      <c r="AH115" s="90">
        <f>MATCH(D115,{"OBB";"NDB";"SCHW";"OPF";"OFR";"MFR";"UFR"},0)</f>
        <v>6</v>
      </c>
      <c r="AI115" s="12">
        <f t="shared" si="43"/>
      </c>
      <c r="AJ115" s="12" t="b">
        <f ca="1" t="shared" si="44"/>
        <v>1</v>
      </c>
      <c r="AK115" s="12">
        <f t="shared" si="45"/>
      </c>
    </row>
    <row r="116" spans="1:37" s="12" customFormat="1" ht="12.75">
      <c r="A116" s="44">
        <v>117</v>
      </c>
      <c r="B116" s="45" t="s">
        <v>6</v>
      </c>
      <c r="C116" s="45" t="s">
        <v>2</v>
      </c>
      <c r="D116" s="182" t="s">
        <v>15</v>
      </c>
      <c r="E116" s="164"/>
      <c r="F116" s="10"/>
      <c r="G116" s="10"/>
      <c r="H116" s="102"/>
      <c r="I116" s="11"/>
      <c r="J116" s="10"/>
      <c r="K116" s="4">
        <f t="shared" si="37"/>
      </c>
      <c r="L116" s="11"/>
      <c r="M116" s="10"/>
      <c r="N116" s="25">
        <f t="shared" si="38"/>
      </c>
      <c r="O116" s="185" t="s">
        <v>174</v>
      </c>
      <c r="P116" s="78"/>
      <c r="Q116" s="78"/>
      <c r="R116" s="90"/>
      <c r="S116" s="90">
        <f>IF(ISBLANK(I116),"",IF(ISBLANK(R116),MAX(R$2:R$25)+1,R116)+IF(ISBLANK(VLOOKUP(I116,Spieler,18,FALSE)),MAX(R$2:R$25)+1,VLOOKUP(I116,Spieler,18,FALSE)))</f>
      </c>
      <c r="T116" s="90"/>
      <c r="U116" s="90">
        <f>IF(ISBLANK(L116),"",IF(ISBLANK(R116),MAX(R$2:R$25)+1,R116)+IF(ISBLANK(VLOOKUP(L116,Spieler,18,FALSE)),MAX(R$26:R$49)+1,VLOOKUP(L116,Spieler,18,FALSE)))</f>
      </c>
      <c r="V116" s="90"/>
      <c r="AA116" s="18"/>
      <c r="AC116" s="12">
        <f t="shared" si="39"/>
      </c>
      <c r="AD116" s="12">
        <f t="shared" si="40"/>
      </c>
      <c r="AE116" s="12">
        <f t="shared" si="41"/>
      </c>
      <c r="AF116" s="12">
        <f t="shared" si="42"/>
      </c>
      <c r="AH116" s="90">
        <f>MATCH(D116,{"OBB";"NDB";"SCHW";"OPF";"OFR";"MFR";"UFR"},0)</f>
        <v>6</v>
      </c>
      <c r="AI116" s="12">
        <f t="shared" si="43"/>
      </c>
      <c r="AJ116" s="12" t="b">
        <f ca="1" t="shared" si="44"/>
        <v>0</v>
      </c>
      <c r="AK116" s="12">
        <f t="shared" si="45"/>
      </c>
    </row>
    <row r="117" spans="1:37" s="39" customFormat="1" ht="12.75">
      <c r="A117" s="47">
        <v>118</v>
      </c>
      <c r="B117" s="48" t="s">
        <v>6</v>
      </c>
      <c r="C117" s="48" t="s">
        <v>2</v>
      </c>
      <c r="D117" s="49" t="s">
        <v>15</v>
      </c>
      <c r="E117" s="163"/>
      <c r="F117" s="35"/>
      <c r="G117" s="35"/>
      <c r="H117" s="103"/>
      <c r="I117" s="36"/>
      <c r="J117" s="35"/>
      <c r="K117" s="37">
        <f t="shared" si="37"/>
      </c>
      <c r="L117" s="36"/>
      <c r="M117" s="35"/>
      <c r="N117" s="38">
        <f t="shared" si="38"/>
      </c>
      <c r="O117" s="130"/>
      <c r="P117" s="84"/>
      <c r="Q117" s="84"/>
      <c r="R117" s="91"/>
      <c r="S117" s="91">
        <f>IF(ISBLANK(I117),"",IF(ISBLANK(R117),MAX(R$2:R$25)+1,R117)+IF(ISBLANK(VLOOKUP(I117,Spieler,18,FALSE)),MAX(R$2:R$25)+1,VLOOKUP(I117,Spieler,18,FALSE)))</f>
      </c>
      <c r="T117" s="91"/>
      <c r="U117" s="91">
        <f>IF(ISBLANK(L117),"",IF(ISBLANK(R117),MAX(R$2:R$25)+1,R117)+IF(ISBLANK(VLOOKUP(L117,Spieler,18,FALSE)),MAX(R$26:R$49)+1,VLOOKUP(L117,Spieler,18,FALSE)))</f>
      </c>
      <c r="V117" s="91"/>
      <c r="AA117" s="107"/>
      <c r="AC117" s="39">
        <f t="shared" si="39"/>
      </c>
      <c r="AD117" s="39">
        <f t="shared" si="40"/>
      </c>
      <c r="AE117" s="39">
        <f t="shared" si="41"/>
      </c>
      <c r="AF117" s="39">
        <f t="shared" si="42"/>
      </c>
      <c r="AH117" s="91">
        <f>MATCH(D117,{"OBB";"NDB";"SCHW";"OPF";"OFR";"MFR";"UFR"},0)</f>
        <v>6</v>
      </c>
      <c r="AI117" s="39">
        <f t="shared" si="43"/>
      </c>
      <c r="AJ117" s="39" t="b">
        <f ca="1" t="shared" si="44"/>
        <v>0</v>
      </c>
      <c r="AK117" s="39">
        <f t="shared" si="45"/>
      </c>
    </row>
    <row r="118" spans="1:37" s="12" customFormat="1" ht="12.75">
      <c r="A118" s="50">
        <v>170</v>
      </c>
      <c r="B118" s="51" t="s">
        <v>6</v>
      </c>
      <c r="C118" s="51" t="s">
        <v>3</v>
      </c>
      <c r="D118" s="52" t="s">
        <v>15</v>
      </c>
      <c r="E118" s="164"/>
      <c r="F118" s="10"/>
      <c r="G118" s="10"/>
      <c r="H118" s="102"/>
      <c r="I118" s="11"/>
      <c r="J118" s="10"/>
      <c r="K118" s="5">
        <f t="shared" si="37"/>
      </c>
      <c r="L118" s="11"/>
      <c r="M118" s="10"/>
      <c r="N118" s="26">
        <f t="shared" si="38"/>
      </c>
      <c r="O118" s="129"/>
      <c r="P118" s="78"/>
      <c r="Q118" s="78"/>
      <c r="R118" s="90"/>
      <c r="S118" s="90">
        <f>IF(ISBLANK(I118),"",IF(ISBLANK(R118),MAX(R$26:R$49)+1,R118)+IF(ISBLANK(VLOOKUP(I118,Spieler,18,FALSE)),MAX(R$26:R$49)+1,VLOOKUP(I118,Spieler,18,FALSE)))</f>
      </c>
      <c r="T118" s="90"/>
      <c r="U118" s="90">
        <f>IF(ISBLANK(L118),"",IF(ISBLANK(R118),MAX(R$26:R$49)+1,R118)+IF(ISBLANK(VLOOKUP(L118,Spieler,18,FALSE)),MAX(R$2:R$25)+1,VLOOKUP(L118,Spieler,18,FALSE)))</f>
      </c>
      <c r="V118" s="90"/>
      <c r="AA118" s="18"/>
      <c r="AC118" s="12">
        <f t="shared" si="39"/>
      </c>
      <c r="AD118" s="12">
        <f t="shared" si="40"/>
      </c>
      <c r="AE118" s="12">
        <f t="shared" si="41"/>
      </c>
      <c r="AF118" s="12">
        <f t="shared" si="42"/>
      </c>
      <c r="AH118" s="90">
        <f>MATCH(D118,{"OBB";"NDB";"SCHW";"OPF";"OFR";"MFR";"UFR"},0)</f>
        <v>6</v>
      </c>
      <c r="AI118" s="12">
        <f t="shared" si="43"/>
      </c>
      <c r="AJ118" s="12" t="b">
        <f ca="1" t="shared" si="44"/>
        <v>0</v>
      </c>
      <c r="AK118" s="12">
        <f t="shared" si="45"/>
      </c>
    </row>
    <row r="119" spans="1:37" s="115" customFormat="1" ht="12.75">
      <c r="A119" s="174">
        <v>216</v>
      </c>
      <c r="B119" s="175" t="s">
        <v>7</v>
      </c>
      <c r="C119" s="175" t="s">
        <v>2</v>
      </c>
      <c r="D119" s="176" t="s">
        <v>15</v>
      </c>
      <c r="E119" s="169" t="s">
        <v>146</v>
      </c>
      <c r="F119" s="110" t="s">
        <v>111</v>
      </c>
      <c r="G119" s="110" t="s">
        <v>147</v>
      </c>
      <c r="H119" s="111">
        <v>2001</v>
      </c>
      <c r="I119" s="112"/>
      <c r="J119" s="110"/>
      <c r="K119" s="179" t="str">
        <f t="shared" si="37"/>
        <v>Waßmann / ?</v>
      </c>
      <c r="L119" s="112"/>
      <c r="M119" s="110"/>
      <c r="N119" s="180" t="str">
        <f t="shared" si="38"/>
        <v>Waßmann / Fath</v>
      </c>
      <c r="O119" s="132" t="s">
        <v>56</v>
      </c>
      <c r="P119" s="113">
        <v>1791</v>
      </c>
      <c r="Q119" s="113">
        <v>6</v>
      </c>
      <c r="R119" s="114"/>
      <c r="S119" s="114">
        <f aca="true" t="shared" si="46" ref="S119:S124">IF(ISBLANK(I119),"",IF(ISBLANK(R119),MAX(R$50:R$73)+1,R119)+IF(ISBLANK(VLOOKUP(I119,Spieler,18,FALSE)),MAX(R$50:R$73)+1,VLOOKUP(I119,Spieler,18,FALSE)))</f>
      </c>
      <c r="T119" s="114"/>
      <c r="U119" s="114">
        <f aca="true" t="shared" si="47" ref="U119:U124">IF(ISBLANK(L119),"",IF(ISBLANK(R119),MAX(R$50:R$73)+1,R119)+IF(ISBLANK(VLOOKUP(L119,Spieler,18,FALSE)),MAX(R$74:R$97)+1,VLOOKUP(L119,Spieler,18,FALSE)))</f>
      </c>
      <c r="V119" s="114"/>
      <c r="AA119" s="116"/>
      <c r="AC119" s="115">
        <f t="shared" si="39"/>
      </c>
      <c r="AD119" s="115">
        <f t="shared" si="40"/>
      </c>
      <c r="AE119" s="115">
        <f t="shared" si="41"/>
      </c>
      <c r="AF119" s="115">
        <f t="shared" si="42"/>
      </c>
      <c r="AH119" s="114">
        <f>MATCH(D119,{"OBB";"NDB";"SCHW";"OPF";"OFR";"MFR";"UFR"},0)</f>
        <v>6</v>
      </c>
      <c r="AI119" s="115">
        <f t="shared" si="43"/>
      </c>
      <c r="AJ119" s="115" t="b">
        <f ca="1" t="shared" si="44"/>
        <v>1</v>
      </c>
      <c r="AK119" s="115">
        <f t="shared" si="45"/>
      </c>
    </row>
    <row r="120" spans="1:37" s="12" customFormat="1" ht="12.75">
      <c r="A120" s="53">
        <v>217</v>
      </c>
      <c r="B120" s="54" t="s">
        <v>7</v>
      </c>
      <c r="C120" s="54" t="s">
        <v>2</v>
      </c>
      <c r="D120" s="55" t="s">
        <v>15</v>
      </c>
      <c r="E120" s="164" t="s">
        <v>94</v>
      </c>
      <c r="F120" s="10" t="s">
        <v>70</v>
      </c>
      <c r="G120" s="10" t="s">
        <v>45</v>
      </c>
      <c r="H120" s="102">
        <v>2002</v>
      </c>
      <c r="I120" s="11"/>
      <c r="J120" s="10"/>
      <c r="K120" s="6" t="str">
        <f t="shared" si="37"/>
        <v>Hegenberger / ?</v>
      </c>
      <c r="L120" s="11"/>
      <c r="M120" s="10"/>
      <c r="N120" s="27" t="str">
        <f t="shared" si="38"/>
        <v>Hegenberger / ?</v>
      </c>
      <c r="O120" s="129" t="s">
        <v>59</v>
      </c>
      <c r="P120" s="78">
        <v>1770</v>
      </c>
      <c r="Q120" s="78">
        <v>7</v>
      </c>
      <c r="R120" s="90"/>
      <c r="S120" s="90">
        <f t="shared" si="46"/>
      </c>
      <c r="T120" s="90"/>
      <c r="U120" s="90">
        <f t="shared" si="47"/>
      </c>
      <c r="V120" s="90"/>
      <c r="AA120" s="18"/>
      <c r="AC120" s="12">
        <f t="shared" si="39"/>
      </c>
      <c r="AD120" s="12">
        <f t="shared" si="40"/>
      </c>
      <c r="AE120" s="12">
        <f t="shared" si="41"/>
      </c>
      <c r="AF120" s="12">
        <f t="shared" si="42"/>
      </c>
      <c r="AH120" s="90">
        <f>MATCH(D120,{"OBB";"NDB";"SCHW";"OPF";"OFR";"MFR";"UFR"},0)</f>
        <v>6</v>
      </c>
      <c r="AI120" s="12">
        <f t="shared" si="43"/>
      </c>
      <c r="AJ120" s="12" t="b">
        <f ca="1" t="shared" si="44"/>
        <v>1</v>
      </c>
      <c r="AK120" s="12">
        <f t="shared" si="45"/>
      </c>
    </row>
    <row r="121" spans="1:37" s="12" customFormat="1" ht="12.75">
      <c r="A121" s="53">
        <v>218</v>
      </c>
      <c r="B121" s="54" t="s">
        <v>7</v>
      </c>
      <c r="C121" s="54" t="s">
        <v>2</v>
      </c>
      <c r="D121" s="55" t="s">
        <v>15</v>
      </c>
      <c r="E121" s="166" t="s">
        <v>148</v>
      </c>
      <c r="F121" s="10" t="s">
        <v>134</v>
      </c>
      <c r="G121" s="10" t="s">
        <v>145</v>
      </c>
      <c r="H121" s="102">
        <v>2001</v>
      </c>
      <c r="I121" s="11"/>
      <c r="J121" s="10"/>
      <c r="K121" s="6" t="str">
        <f t="shared" si="37"/>
        <v>Roth / ?</v>
      </c>
      <c r="L121" s="11"/>
      <c r="M121" s="10"/>
      <c r="N121" s="27" t="str">
        <f t="shared" si="38"/>
        <v>Roth / ?</v>
      </c>
      <c r="O121" s="129" t="s">
        <v>58</v>
      </c>
      <c r="P121" s="78">
        <v>1726</v>
      </c>
      <c r="Q121" s="78">
        <v>10</v>
      </c>
      <c r="R121" s="90"/>
      <c r="S121" s="90">
        <f t="shared" si="46"/>
      </c>
      <c r="T121" s="90"/>
      <c r="U121" s="90">
        <f t="shared" si="47"/>
      </c>
      <c r="V121" s="90"/>
      <c r="AA121" s="18"/>
      <c r="AC121" s="12">
        <f t="shared" si="39"/>
      </c>
      <c r="AD121" s="12">
        <f t="shared" si="40"/>
      </c>
      <c r="AE121" s="12">
        <f t="shared" si="41"/>
      </c>
      <c r="AF121" s="12">
        <f t="shared" si="42"/>
      </c>
      <c r="AH121" s="90">
        <f>MATCH(D121,{"OBB";"NDB";"SCHW";"OPF";"OFR";"MFR";"UFR"},0)</f>
        <v>6</v>
      </c>
      <c r="AI121" s="12">
        <f t="shared" si="43"/>
      </c>
      <c r="AJ121" s="12" t="b">
        <f ca="1" t="shared" si="44"/>
        <v>1</v>
      </c>
      <c r="AK121" s="12">
        <f t="shared" si="45"/>
      </c>
    </row>
    <row r="122" spans="1:37" s="12" customFormat="1" ht="12.75">
      <c r="A122" s="53">
        <v>219</v>
      </c>
      <c r="B122" s="54" t="s">
        <v>7</v>
      </c>
      <c r="C122" s="54" t="s">
        <v>2</v>
      </c>
      <c r="D122" s="55" t="s">
        <v>15</v>
      </c>
      <c r="E122" s="164"/>
      <c r="F122" s="10"/>
      <c r="G122" s="10"/>
      <c r="H122" s="102"/>
      <c r="I122" s="11"/>
      <c r="J122" s="10"/>
      <c r="K122" s="6">
        <f t="shared" si="37"/>
      </c>
      <c r="L122" s="11"/>
      <c r="M122" s="10"/>
      <c r="N122" s="27">
        <f t="shared" si="38"/>
      </c>
      <c r="O122" s="129" t="s">
        <v>195</v>
      </c>
      <c r="P122" s="78"/>
      <c r="Q122" s="78"/>
      <c r="R122" s="90"/>
      <c r="S122" s="90">
        <f t="shared" si="46"/>
      </c>
      <c r="T122" s="90"/>
      <c r="U122" s="90">
        <f t="shared" si="47"/>
      </c>
      <c r="V122" s="90"/>
      <c r="AA122" s="18"/>
      <c r="AC122" s="12">
        <f t="shared" si="39"/>
      </c>
      <c r="AD122" s="12">
        <f t="shared" si="40"/>
      </c>
      <c r="AE122" s="12">
        <f t="shared" si="41"/>
      </c>
      <c r="AF122" s="12">
        <f t="shared" si="42"/>
      </c>
      <c r="AH122" s="90">
        <f>MATCH(D122,{"OBB";"NDB";"SCHW";"OPF";"OFR";"MFR";"UFR"},0)</f>
        <v>6</v>
      </c>
      <c r="AI122" s="12">
        <f t="shared" si="43"/>
      </c>
      <c r="AJ122" s="12" t="b">
        <f ca="1" t="shared" si="44"/>
        <v>0</v>
      </c>
      <c r="AK122" s="12">
        <f t="shared" si="45"/>
      </c>
    </row>
    <row r="123" spans="1:37" s="12" customFormat="1" ht="12.75">
      <c r="A123" s="53">
        <v>220</v>
      </c>
      <c r="B123" s="54" t="s">
        <v>7</v>
      </c>
      <c r="C123" s="54" t="s">
        <v>2</v>
      </c>
      <c r="D123" s="55" t="s">
        <v>15</v>
      </c>
      <c r="E123" s="164"/>
      <c r="F123" s="10"/>
      <c r="G123" s="10"/>
      <c r="H123" s="102"/>
      <c r="I123" s="11"/>
      <c r="J123" s="10"/>
      <c r="K123" s="6">
        <f t="shared" si="37"/>
      </c>
      <c r="L123" s="11"/>
      <c r="M123" s="10"/>
      <c r="N123" s="27">
        <f t="shared" si="38"/>
      </c>
      <c r="O123" s="129" t="s">
        <v>196</v>
      </c>
      <c r="P123" s="78"/>
      <c r="Q123" s="78"/>
      <c r="R123" s="90"/>
      <c r="S123" s="90">
        <f t="shared" si="46"/>
      </c>
      <c r="T123" s="90"/>
      <c r="U123" s="90">
        <f t="shared" si="47"/>
      </c>
      <c r="V123" s="90"/>
      <c r="AA123" s="18"/>
      <c r="AC123" s="12">
        <f t="shared" si="39"/>
      </c>
      <c r="AD123" s="12">
        <f t="shared" si="40"/>
      </c>
      <c r="AE123" s="12">
        <f t="shared" si="41"/>
      </c>
      <c r="AF123" s="12">
        <f t="shared" si="42"/>
      </c>
      <c r="AH123" s="90">
        <f>MATCH(D123,{"OBB";"NDB";"SCHW";"OPF";"OFR";"MFR";"UFR"},0)</f>
        <v>6</v>
      </c>
      <c r="AI123" s="12">
        <f t="shared" si="43"/>
      </c>
      <c r="AJ123" s="12" t="b">
        <f ca="1" t="shared" si="44"/>
        <v>0</v>
      </c>
      <c r="AK123" s="12">
        <f t="shared" si="45"/>
      </c>
    </row>
    <row r="124" spans="1:37" s="39" customFormat="1" ht="12.75">
      <c r="A124" s="233">
        <v>221</v>
      </c>
      <c r="B124" s="234" t="s">
        <v>7</v>
      </c>
      <c r="C124" s="234" t="s">
        <v>2</v>
      </c>
      <c r="D124" s="235" t="s">
        <v>15</v>
      </c>
      <c r="E124" s="163"/>
      <c r="F124" s="35"/>
      <c r="G124" s="35"/>
      <c r="H124" s="103"/>
      <c r="I124" s="36"/>
      <c r="J124" s="35"/>
      <c r="K124" s="236">
        <f t="shared" si="37"/>
      </c>
      <c r="L124" s="36"/>
      <c r="M124" s="35"/>
      <c r="N124" s="237">
        <f t="shared" si="38"/>
      </c>
      <c r="O124" s="130"/>
      <c r="P124" s="84"/>
      <c r="Q124" s="84"/>
      <c r="R124" s="91"/>
      <c r="S124" s="91">
        <f t="shared" si="46"/>
      </c>
      <c r="T124" s="91"/>
      <c r="U124" s="91">
        <f t="shared" si="47"/>
      </c>
      <c r="V124" s="91"/>
      <c r="AA124" s="107"/>
      <c r="AC124" s="39">
        <f t="shared" si="39"/>
      </c>
      <c r="AD124" s="39">
        <f t="shared" si="40"/>
      </c>
      <c r="AE124" s="39">
        <f t="shared" si="41"/>
      </c>
      <c r="AF124" s="39">
        <f t="shared" si="42"/>
      </c>
      <c r="AH124" s="91">
        <f>MATCH(D124,{"OBB";"NDB";"SCHW";"OPF";"OFR";"MFR";"UFR"},0)</f>
        <v>6</v>
      </c>
      <c r="AI124" s="39">
        <f t="shared" si="43"/>
      </c>
      <c r="AJ124" s="39" t="b">
        <f ca="1" t="shared" si="44"/>
        <v>0</v>
      </c>
      <c r="AK124" s="39">
        <f t="shared" si="45"/>
      </c>
    </row>
    <row r="125" spans="1:37" s="12" customFormat="1" ht="12.75">
      <c r="A125" s="56">
        <v>266</v>
      </c>
      <c r="B125" s="57" t="s">
        <v>7</v>
      </c>
      <c r="C125" s="57" t="s">
        <v>3</v>
      </c>
      <c r="D125" s="58" t="s">
        <v>15</v>
      </c>
      <c r="E125" s="164" t="s">
        <v>112</v>
      </c>
      <c r="F125" s="10" t="s">
        <v>113</v>
      </c>
      <c r="G125" s="10" t="s">
        <v>206</v>
      </c>
      <c r="H125" s="102">
        <v>2002</v>
      </c>
      <c r="I125" s="11"/>
      <c r="J125" s="10"/>
      <c r="K125" s="7" t="str">
        <f t="shared" si="37"/>
        <v>Tosse / ?</v>
      </c>
      <c r="L125" s="11"/>
      <c r="M125" s="10"/>
      <c r="N125" s="28" t="str">
        <f t="shared" si="38"/>
        <v>Tosse / ?</v>
      </c>
      <c r="O125" s="129" t="s">
        <v>54</v>
      </c>
      <c r="P125" s="78">
        <v>1497</v>
      </c>
      <c r="Q125" s="78">
        <v>7</v>
      </c>
      <c r="R125" s="90"/>
      <c r="S125" s="90">
        <f>IF(ISBLANK(I125),"",IF(ISBLANK(R125),MAX(R$74:R$97)+1,R125)+IF(ISBLANK(VLOOKUP(I125,Spieler,18,FALSE)),MAX(R$74:R$97)+1,VLOOKUP(I125,Spieler,18,FALSE)))</f>
      </c>
      <c r="T125" s="90"/>
      <c r="U125" s="90">
        <f>IF(ISBLANK(L125),"",IF(ISBLANK(R125),MAX(R$74:R$97)+1,R125)+IF(ISBLANK(VLOOKUP(L125,Spieler,18,FALSE)),MAX(R$50:R$73)+1,VLOOKUP(L125,Spieler,18,FALSE)))</f>
      </c>
      <c r="V125" s="90"/>
      <c r="AA125" s="18"/>
      <c r="AC125" s="12">
        <f t="shared" si="39"/>
      </c>
      <c r="AD125" s="12">
        <f t="shared" si="40"/>
      </c>
      <c r="AE125" s="12">
        <f t="shared" si="41"/>
      </c>
      <c r="AF125" s="12">
        <f t="shared" si="42"/>
      </c>
      <c r="AH125" s="90">
        <f>MATCH(D125,{"OBB";"NDB";"SCHW";"OPF";"OFR";"MFR";"UFR"},0)</f>
        <v>6</v>
      </c>
      <c r="AI125" s="12">
        <f t="shared" si="43"/>
      </c>
      <c r="AJ125" s="12" t="b">
        <f ca="1" t="shared" si="44"/>
        <v>1</v>
      </c>
      <c r="AK125" s="12">
        <f t="shared" si="45"/>
      </c>
    </row>
    <row r="126" spans="1:37" s="12" customFormat="1" ht="12.75">
      <c r="A126" s="56">
        <v>267</v>
      </c>
      <c r="B126" s="57" t="s">
        <v>7</v>
      </c>
      <c r="C126" s="57" t="s">
        <v>3</v>
      </c>
      <c r="D126" s="58" t="s">
        <v>15</v>
      </c>
      <c r="E126" s="164" t="s">
        <v>149</v>
      </c>
      <c r="F126" s="10" t="s">
        <v>150</v>
      </c>
      <c r="G126" s="10" t="s">
        <v>151</v>
      </c>
      <c r="H126" s="102">
        <v>2001</v>
      </c>
      <c r="I126" s="11"/>
      <c r="J126" s="10"/>
      <c r="K126" s="7" t="str">
        <f t="shared" si="37"/>
        <v>Brüchert / ?</v>
      </c>
      <c r="L126" s="11"/>
      <c r="M126" s="10"/>
      <c r="N126" s="28" t="str">
        <f t="shared" si="38"/>
        <v>Brüchert / ?</v>
      </c>
      <c r="O126" s="129" t="s">
        <v>57</v>
      </c>
      <c r="P126" s="78">
        <v>1357</v>
      </c>
      <c r="Q126" s="78">
        <v>14</v>
      </c>
      <c r="R126" s="90"/>
      <c r="S126" s="90">
        <f>IF(ISBLANK(I126),"",IF(ISBLANK(R126),MAX(R$74:R$97)+1,R126)+IF(ISBLANK(VLOOKUP(I126,Spieler,18,FALSE)),MAX(R$74:R$97)+1,VLOOKUP(I126,Spieler,18,FALSE)))</f>
      </c>
      <c r="T126" s="90"/>
      <c r="U126" s="90">
        <f>IF(ISBLANK(L126),"",IF(ISBLANK(R126),MAX(R$74:R$97)+1,R126)+IF(ISBLANK(VLOOKUP(L126,Spieler,18,FALSE)),MAX(R$50:R$73)+1,VLOOKUP(L126,Spieler,18,FALSE)))</f>
      </c>
      <c r="V126" s="90"/>
      <c r="AA126" s="18"/>
      <c r="AC126" s="12">
        <f t="shared" si="39"/>
      </c>
      <c r="AD126" s="12">
        <f t="shared" si="40"/>
      </c>
      <c r="AE126" s="12">
        <f t="shared" si="41"/>
      </c>
      <c r="AF126" s="12">
        <f t="shared" si="42"/>
      </c>
      <c r="AH126" s="90">
        <f>MATCH(D126,{"OBB";"NDB";"SCHW";"OPF";"OFR";"MFR";"UFR"},0)</f>
        <v>6</v>
      </c>
      <c r="AI126" s="12">
        <f t="shared" si="43"/>
      </c>
      <c r="AJ126" s="12" t="b">
        <f ca="1" t="shared" si="44"/>
        <v>1</v>
      </c>
      <c r="AK126" s="12">
        <f t="shared" si="45"/>
      </c>
    </row>
    <row r="127" spans="1:37" s="12" customFormat="1" ht="12.75">
      <c r="A127" s="56">
        <v>268</v>
      </c>
      <c r="B127" s="57" t="s">
        <v>7</v>
      </c>
      <c r="C127" s="57" t="s">
        <v>3</v>
      </c>
      <c r="D127" s="58" t="s">
        <v>15</v>
      </c>
      <c r="E127" s="164"/>
      <c r="F127" s="10"/>
      <c r="G127" s="10"/>
      <c r="H127" s="102"/>
      <c r="I127" s="11"/>
      <c r="J127" s="10"/>
      <c r="K127" s="7">
        <f t="shared" si="37"/>
      </c>
      <c r="L127" s="11"/>
      <c r="M127" s="10"/>
      <c r="N127" s="28">
        <f t="shared" si="38"/>
      </c>
      <c r="O127" s="129" t="s">
        <v>207</v>
      </c>
      <c r="P127" s="78"/>
      <c r="Q127" s="78"/>
      <c r="R127" s="90"/>
      <c r="S127" s="90">
        <f>IF(ISBLANK(I127),"",IF(ISBLANK(R127),MAX(R$74:R$97)+1,R127)+IF(ISBLANK(VLOOKUP(I127,Spieler,18,FALSE)),MAX(R$74:R$97)+1,VLOOKUP(I127,Spieler,18,FALSE)))</f>
      </c>
      <c r="T127" s="90"/>
      <c r="U127" s="90">
        <f>IF(ISBLANK(L127),"",IF(ISBLANK(R127),MAX(R$74:R$97)+1,R127)+IF(ISBLANK(VLOOKUP(L127,Spieler,18,FALSE)),MAX(R$50:R$73)+1,VLOOKUP(L127,Spieler,18,FALSE)))</f>
      </c>
      <c r="V127" s="90"/>
      <c r="AA127" s="18"/>
      <c r="AC127" s="12">
        <f t="shared" si="39"/>
      </c>
      <c r="AD127" s="12">
        <f t="shared" si="40"/>
      </c>
      <c r="AE127" s="12">
        <f t="shared" si="41"/>
      </c>
      <c r="AF127" s="12">
        <f t="shared" si="42"/>
      </c>
      <c r="AH127" s="90">
        <f>MATCH(D127,{"OBB";"NDB";"SCHW";"OPF";"OFR";"MFR";"UFR"},0)</f>
        <v>6</v>
      </c>
      <c r="AI127" s="12">
        <f t="shared" si="43"/>
      </c>
      <c r="AJ127" s="12" t="b">
        <f ca="1" t="shared" si="44"/>
        <v>0</v>
      </c>
      <c r="AK127" s="12">
        <f t="shared" si="45"/>
      </c>
    </row>
    <row r="128" spans="1:37" s="12" customFormat="1" ht="12.75">
      <c r="A128" s="56">
        <v>269</v>
      </c>
      <c r="B128" s="57" t="s">
        <v>7</v>
      </c>
      <c r="C128" s="57" t="s">
        <v>3</v>
      </c>
      <c r="D128" s="58" t="s">
        <v>15</v>
      </c>
      <c r="E128" s="172"/>
      <c r="F128" s="10"/>
      <c r="G128" s="31"/>
      <c r="H128" s="102"/>
      <c r="I128" s="11"/>
      <c r="J128" s="10"/>
      <c r="K128" s="7">
        <f t="shared" si="37"/>
      </c>
      <c r="L128" s="11"/>
      <c r="M128" s="10"/>
      <c r="N128" s="28">
        <f t="shared" si="38"/>
      </c>
      <c r="O128" s="129" t="s">
        <v>208</v>
      </c>
      <c r="P128" s="78"/>
      <c r="Q128" s="78"/>
      <c r="R128" s="90"/>
      <c r="S128" s="90">
        <f>IF(ISBLANK(I128),"",IF(ISBLANK(R128),MAX(R$74:R$97)+1,R128)+IF(ISBLANK(VLOOKUP(I128,Spieler,18,FALSE)),MAX(R$74:R$97)+1,VLOOKUP(I128,Spieler,18,FALSE)))</f>
      </c>
      <c r="T128" s="90"/>
      <c r="U128" s="90">
        <f>IF(ISBLANK(L128),"",IF(ISBLANK(R128),MAX(R$74:R$97)+1,R128)+IF(ISBLANK(VLOOKUP(L128,Spieler,18,FALSE)),MAX(R$50:R$73)+1,VLOOKUP(L128,Spieler,18,FALSE)))</f>
      </c>
      <c r="V128" s="90"/>
      <c r="AA128" s="18"/>
      <c r="AC128" s="12">
        <f t="shared" si="39"/>
      </c>
      <c r="AD128" s="12">
        <f t="shared" si="40"/>
      </c>
      <c r="AE128" s="12">
        <f t="shared" si="41"/>
      </c>
      <c r="AF128" s="12">
        <f t="shared" si="42"/>
      </c>
      <c r="AH128" s="90">
        <f>MATCH(D128,{"OBB";"NDB";"SCHW";"OPF";"OFR";"MFR";"UFR"},0)</f>
        <v>6</v>
      </c>
      <c r="AI128" s="12">
        <f t="shared" si="43"/>
      </c>
      <c r="AJ128" s="12" t="b">
        <f ca="1" t="shared" si="44"/>
        <v>0</v>
      </c>
      <c r="AK128" s="12">
        <f t="shared" si="45"/>
      </c>
    </row>
    <row r="129" spans="1:37" s="34" customFormat="1" ht="12.75">
      <c r="A129" s="142">
        <v>270</v>
      </c>
      <c r="B129" s="143" t="s">
        <v>7</v>
      </c>
      <c r="C129" s="143" t="s">
        <v>3</v>
      </c>
      <c r="D129" s="144" t="s">
        <v>15</v>
      </c>
      <c r="E129" s="232"/>
      <c r="F129" s="32"/>
      <c r="G129" s="192"/>
      <c r="H129" s="104"/>
      <c r="I129" s="33"/>
      <c r="J129" s="32"/>
      <c r="K129" s="145">
        <f t="shared" si="37"/>
      </c>
      <c r="L129" s="33"/>
      <c r="M129" s="32"/>
      <c r="N129" s="146">
        <f t="shared" si="38"/>
      </c>
      <c r="O129" s="131"/>
      <c r="P129" s="85"/>
      <c r="Q129" s="85"/>
      <c r="R129" s="92"/>
      <c r="S129" s="92">
        <f>IF(ISBLANK(I129),"",IF(ISBLANK(R129),MAX(R$74:R$97)+1,R129)+IF(ISBLANK(VLOOKUP(I129,Spieler,18,FALSE)),MAX(R$74:R$97)+1,VLOOKUP(I129,Spieler,18,FALSE)))</f>
      </c>
      <c r="T129" s="92"/>
      <c r="U129" s="92">
        <f>IF(ISBLANK(L129),"",IF(ISBLANK(R129),MAX(R$74:R$97)+1,R129)+IF(ISBLANK(VLOOKUP(L129,Spieler,18,FALSE)),MAX(R$50:R$73)+1,VLOOKUP(L129,Spieler,18,FALSE)))</f>
      </c>
      <c r="V129" s="92"/>
      <c r="AA129" s="108"/>
      <c r="AC129" s="34">
        <f t="shared" si="39"/>
      </c>
      <c r="AD129" s="34">
        <f t="shared" si="40"/>
      </c>
      <c r="AE129" s="34">
        <f t="shared" si="41"/>
      </c>
      <c r="AF129" s="34">
        <f t="shared" si="42"/>
      </c>
      <c r="AH129" s="92">
        <f>MATCH(D129,{"OBB";"NDB";"SCHW";"OPF";"OFR";"MFR";"UFR"},0)</f>
        <v>6</v>
      </c>
      <c r="AI129" s="34">
        <f t="shared" si="43"/>
      </c>
      <c r="AJ129" s="34" t="b">
        <f ca="1" t="shared" si="44"/>
        <v>0</v>
      </c>
      <c r="AK129" s="34">
        <f t="shared" si="45"/>
      </c>
    </row>
    <row r="130" spans="1:37" s="12" customFormat="1" ht="12.75">
      <c r="A130" s="59">
        <v>324</v>
      </c>
      <c r="B130" s="60" t="s">
        <v>8</v>
      </c>
      <c r="C130" s="60" t="s">
        <v>2</v>
      </c>
      <c r="D130" s="61" t="s">
        <v>15</v>
      </c>
      <c r="E130" s="172" t="s">
        <v>87</v>
      </c>
      <c r="F130" s="10" t="s">
        <v>88</v>
      </c>
      <c r="G130" s="31" t="s">
        <v>45</v>
      </c>
      <c r="H130" s="102">
        <v>2003</v>
      </c>
      <c r="I130" s="11"/>
      <c r="J130" s="10"/>
      <c r="K130" s="8" t="str">
        <f aca="true" t="shared" si="48" ref="K130:K161">IF(E130="","",IF(I130=0,IF(J130="",IF(COUNTIF(DpStartnr,"="&amp;A130)&lt;&gt;1,E130&amp;" / ?",IF(INDEX(Nachname,MATCH(A130,DpStartnr,0),1)="",E130&amp;" / ?",E130&amp;" / "&amp;INDEX(Nachname,MATCH(A130,DpStartnr,0),1))),E130&amp;" / "&amp;J130),IF(VLOOKUP(I130,Spieler,5,FALSE)="",E130&amp;" / "&amp;I130,E130&amp;" / "&amp;VLOOKUP(I130,Spieler,5,FALSE))))</f>
        <v>Hörmann / ?</v>
      </c>
      <c r="L130" s="11"/>
      <c r="M130" s="10"/>
      <c r="N130" s="29" t="str">
        <f aca="true" t="shared" si="49" ref="N130:N161">IF(E130="","",IF(L130=0,IF(M130="",IF(COUNTIF(MpStartnr,"="&amp;A130)&lt;&gt;1,E130&amp;" / ?",IF(INDEX(Nachname,MATCH(A130,MpStartnr,0),1)="",E130&amp;" / ?",E130&amp;" / "&amp;INDEX(Nachname,MATCH(A130,MpStartnr,0),1))),E130&amp;" / "&amp;M130),IF(VLOOKUP(L130,Spieler,5,FALSE)="",E130&amp;" / "&amp;L130,E130&amp;" / "&amp;VLOOKUP(L130,Spieler,5,FALSE))))</f>
        <v>Hörmann / ?</v>
      </c>
      <c r="O130" s="129" t="s">
        <v>103</v>
      </c>
      <c r="P130" s="78">
        <v>1753</v>
      </c>
      <c r="Q130" s="78">
        <v>2</v>
      </c>
      <c r="R130" s="90"/>
      <c r="S130" s="90">
        <f aca="true" t="shared" si="50" ref="S130:S135">IF(ISBLANK(I130),"",IF(ISBLANK(R130),MAX(R$98:R$129)+1,R130)+IF(ISBLANK(VLOOKUP(I130,Spieler,18,FALSE)),MAX(R$98:R$129)+1,VLOOKUP(I130,Spieler,18,FALSE)))</f>
      </c>
      <c r="T130" s="90"/>
      <c r="U130" s="90">
        <f aca="true" t="shared" si="51" ref="U130:U135">IF(ISBLANK(L130),"",IF(ISBLANK(R130),MAX(R$98:R$129)+1,R130)+IF(ISBLANK(VLOOKUP(L130,Spieler,18,FALSE)),MAX(R$130:R$161)+1,VLOOKUP(L130,Spieler,18,FALSE)))</f>
      </c>
      <c r="V130" s="90"/>
      <c r="AA130" s="18"/>
      <c r="AC130" s="12">
        <f aca="true" t="shared" si="52" ref="AC130:AC161">IF(OR(ISBLANK(E130),ISBLANK(X130)),"",(X130=E130))</f>
      </c>
      <c r="AD130" s="12">
        <f aca="true" t="shared" si="53" ref="AD130:AD161">IF(OR(ISBLANK(F130),ISBLANK(Y130)),"",(Y130=F130))</f>
      </c>
      <c r="AE130" s="12">
        <f aca="true" t="shared" si="54" ref="AE130:AE161">IF(OR(ISBLANK(G130),ISBLANK(Z130)),"",(Z130=G130))</f>
      </c>
      <c r="AF130" s="12">
        <f aca="true" t="shared" si="55" ref="AF130:AF161">IF(OR(ISBLANK(H130),ISBLANK(AA130)),"",(AA130=H130))</f>
      </c>
      <c r="AH130" s="90">
        <f>MATCH(D130,{"OBB";"NDB";"SCHW";"OPF";"OFR";"MFR";"UFR"},0)</f>
        <v>6</v>
      </c>
      <c r="AI130" s="12">
        <f aca="true" t="shared" si="56" ref="AI130:AI161">IF(A130=I130,"x","")</f>
      </c>
      <c r="AJ130" s="12" t="b">
        <f aca="true" ca="1" t="shared" si="57" ref="AJ130:AJ161">AND(H130&lt;=YEAR(TODAY()),H130&gt;=1900)</f>
        <v>1</v>
      </c>
      <c r="AK130" s="12">
        <f aca="true" t="shared" si="58" ref="AK130:AK161">IF(A130=L130,"x","")</f>
      </c>
    </row>
    <row r="131" spans="1:37" s="12" customFormat="1" ht="12.75">
      <c r="A131" s="59">
        <v>325</v>
      </c>
      <c r="B131" s="60" t="s">
        <v>8</v>
      </c>
      <c r="C131" s="60" t="s">
        <v>2</v>
      </c>
      <c r="D131" s="61" t="s">
        <v>15</v>
      </c>
      <c r="E131" s="164" t="s">
        <v>152</v>
      </c>
      <c r="F131" s="10" t="s">
        <v>153</v>
      </c>
      <c r="G131" s="10" t="s">
        <v>122</v>
      </c>
      <c r="H131" s="102">
        <v>2003</v>
      </c>
      <c r="I131" s="11"/>
      <c r="J131" s="10"/>
      <c r="K131" s="8" t="str">
        <f t="shared" si="48"/>
        <v>Hetzel / ?</v>
      </c>
      <c r="L131" s="11"/>
      <c r="M131" s="10"/>
      <c r="N131" s="29" t="str">
        <f t="shared" si="49"/>
        <v>Hetzel / ?</v>
      </c>
      <c r="O131" s="129" t="s">
        <v>55</v>
      </c>
      <c r="P131" s="78">
        <v>1344</v>
      </c>
      <c r="Q131" s="78">
        <v>17</v>
      </c>
      <c r="R131" s="90"/>
      <c r="S131" s="90">
        <f t="shared" si="50"/>
      </c>
      <c r="T131" s="90"/>
      <c r="U131" s="90">
        <f t="shared" si="51"/>
      </c>
      <c r="V131" s="90"/>
      <c r="AA131" s="18"/>
      <c r="AC131" s="12">
        <f t="shared" si="52"/>
      </c>
      <c r="AD131" s="12">
        <f t="shared" si="53"/>
      </c>
      <c r="AE131" s="12">
        <f t="shared" si="54"/>
      </c>
      <c r="AF131" s="12">
        <f t="shared" si="55"/>
      </c>
      <c r="AH131" s="90">
        <f>MATCH(D131,{"OBB";"NDB";"SCHW";"OPF";"OFR";"MFR";"UFR"},0)</f>
        <v>6</v>
      </c>
      <c r="AI131" s="12">
        <f t="shared" si="56"/>
      </c>
      <c r="AJ131" s="12" t="b">
        <f ca="1" t="shared" si="57"/>
        <v>1</v>
      </c>
      <c r="AK131" s="12">
        <f t="shared" si="58"/>
      </c>
    </row>
    <row r="132" spans="1:37" s="12" customFormat="1" ht="12.75">
      <c r="A132" s="59">
        <v>326</v>
      </c>
      <c r="B132" s="60" t="s">
        <v>8</v>
      </c>
      <c r="C132" s="60" t="s">
        <v>2</v>
      </c>
      <c r="D132" s="61" t="s">
        <v>15</v>
      </c>
      <c r="E132" s="164"/>
      <c r="F132" s="10"/>
      <c r="G132" s="10"/>
      <c r="H132" s="102"/>
      <c r="I132" s="11"/>
      <c r="J132" s="10"/>
      <c r="K132" s="8">
        <f t="shared" si="48"/>
      </c>
      <c r="L132" s="11"/>
      <c r="M132" s="10"/>
      <c r="N132" s="29">
        <f t="shared" si="49"/>
      </c>
      <c r="O132" s="129" t="s">
        <v>226</v>
      </c>
      <c r="P132" s="78"/>
      <c r="Q132" s="78"/>
      <c r="R132" s="90"/>
      <c r="S132" s="90">
        <f t="shared" si="50"/>
      </c>
      <c r="T132" s="90"/>
      <c r="U132" s="90">
        <f t="shared" si="51"/>
      </c>
      <c r="V132" s="90"/>
      <c r="AA132" s="18"/>
      <c r="AC132" s="12">
        <f t="shared" si="52"/>
      </c>
      <c r="AD132" s="12">
        <f t="shared" si="53"/>
      </c>
      <c r="AE132" s="12">
        <f t="shared" si="54"/>
      </c>
      <c r="AF132" s="12">
        <f t="shared" si="55"/>
      </c>
      <c r="AH132" s="90">
        <f>MATCH(D132,{"OBB";"NDB";"SCHW";"OPF";"OFR";"MFR";"UFR"},0)</f>
        <v>6</v>
      </c>
      <c r="AI132" s="12">
        <f t="shared" si="56"/>
      </c>
      <c r="AJ132" s="12" t="b">
        <f ca="1" t="shared" si="57"/>
        <v>0</v>
      </c>
      <c r="AK132" s="12">
        <f t="shared" si="58"/>
      </c>
    </row>
    <row r="133" spans="1:37" s="12" customFormat="1" ht="12.75">
      <c r="A133" s="59">
        <v>327</v>
      </c>
      <c r="B133" s="60" t="s">
        <v>8</v>
      </c>
      <c r="C133" s="60" t="s">
        <v>2</v>
      </c>
      <c r="D133" s="61" t="s">
        <v>15</v>
      </c>
      <c r="E133" s="164"/>
      <c r="F133" s="10"/>
      <c r="G133" s="10"/>
      <c r="H133" s="102"/>
      <c r="I133" s="11"/>
      <c r="J133" s="10"/>
      <c r="K133" s="8">
        <f t="shared" si="48"/>
      </c>
      <c r="L133" s="11"/>
      <c r="M133" s="10"/>
      <c r="N133" s="29">
        <f t="shared" si="49"/>
      </c>
      <c r="O133" s="129"/>
      <c r="P133" s="78"/>
      <c r="Q133" s="78"/>
      <c r="R133" s="90"/>
      <c r="S133" s="90">
        <f t="shared" si="50"/>
      </c>
      <c r="T133" s="90"/>
      <c r="U133" s="90">
        <f t="shared" si="51"/>
      </c>
      <c r="V133" s="90"/>
      <c r="AA133" s="18"/>
      <c r="AC133" s="12">
        <f t="shared" si="52"/>
      </c>
      <c r="AD133" s="12">
        <f t="shared" si="53"/>
      </c>
      <c r="AE133" s="12">
        <f t="shared" si="54"/>
      </c>
      <c r="AF133" s="12">
        <f t="shared" si="55"/>
      </c>
      <c r="AH133" s="90">
        <f>MATCH(D133,{"OBB";"NDB";"SCHW";"OPF";"OFR";"MFR";"UFR"},0)</f>
        <v>6</v>
      </c>
      <c r="AI133" s="12">
        <f t="shared" si="56"/>
      </c>
      <c r="AJ133" s="12" t="b">
        <f ca="1" t="shared" si="57"/>
        <v>0</v>
      </c>
      <c r="AK133" s="12">
        <f t="shared" si="58"/>
      </c>
    </row>
    <row r="134" spans="1:37" s="12" customFormat="1" ht="12.75">
      <c r="A134" s="59">
        <v>328</v>
      </c>
      <c r="B134" s="60" t="s">
        <v>8</v>
      </c>
      <c r="C134" s="60" t="s">
        <v>2</v>
      </c>
      <c r="D134" s="61" t="s">
        <v>15</v>
      </c>
      <c r="E134" s="164"/>
      <c r="F134" s="10"/>
      <c r="G134" s="10"/>
      <c r="H134" s="102"/>
      <c r="I134" s="11"/>
      <c r="J134" s="10"/>
      <c r="K134" s="8">
        <f t="shared" si="48"/>
      </c>
      <c r="L134" s="11"/>
      <c r="M134" s="10"/>
      <c r="N134" s="29">
        <f t="shared" si="49"/>
      </c>
      <c r="O134" s="129"/>
      <c r="P134" s="78"/>
      <c r="Q134" s="78"/>
      <c r="R134" s="90"/>
      <c r="S134" s="90">
        <f t="shared" si="50"/>
      </c>
      <c r="T134" s="90"/>
      <c r="U134" s="90">
        <f t="shared" si="51"/>
      </c>
      <c r="V134" s="90"/>
      <c r="AA134" s="18"/>
      <c r="AC134" s="12">
        <f t="shared" si="52"/>
      </c>
      <c r="AD134" s="12">
        <f t="shared" si="53"/>
      </c>
      <c r="AE134" s="12">
        <f t="shared" si="54"/>
      </c>
      <c r="AF134" s="12">
        <f t="shared" si="55"/>
      </c>
      <c r="AH134" s="90">
        <f>MATCH(D134,{"OBB";"NDB";"SCHW";"OPF";"OFR";"MFR";"UFR"},0)</f>
        <v>6</v>
      </c>
      <c r="AI134" s="12">
        <f t="shared" si="56"/>
      </c>
      <c r="AJ134" s="12" t="b">
        <f ca="1" t="shared" si="57"/>
        <v>0</v>
      </c>
      <c r="AK134" s="12">
        <f t="shared" si="58"/>
      </c>
    </row>
    <row r="135" spans="1:37" s="39" customFormat="1" ht="12.75">
      <c r="A135" s="117">
        <v>329</v>
      </c>
      <c r="B135" s="118" t="s">
        <v>8</v>
      </c>
      <c r="C135" s="118" t="s">
        <v>2</v>
      </c>
      <c r="D135" s="119" t="s">
        <v>15</v>
      </c>
      <c r="E135" s="238" t="s">
        <v>223</v>
      </c>
      <c r="F135" s="35" t="s">
        <v>224</v>
      </c>
      <c r="G135" s="35" t="s">
        <v>225</v>
      </c>
      <c r="H135" s="103">
        <v>2006</v>
      </c>
      <c r="I135" s="36"/>
      <c r="J135" s="35"/>
      <c r="K135" s="120" t="str">
        <f t="shared" si="48"/>
        <v>Bort / ?</v>
      </c>
      <c r="L135" s="36"/>
      <c r="M135" s="35"/>
      <c r="N135" s="121" t="str">
        <f t="shared" si="49"/>
        <v>Bort / ?</v>
      </c>
      <c r="O135" s="130" t="s">
        <v>125</v>
      </c>
      <c r="P135" s="84">
        <v>1127</v>
      </c>
      <c r="Q135" s="84">
        <v>72</v>
      </c>
      <c r="R135" s="91"/>
      <c r="S135" s="91">
        <f t="shared" si="50"/>
      </c>
      <c r="T135" s="91"/>
      <c r="U135" s="91">
        <f t="shared" si="51"/>
      </c>
      <c r="V135" s="91"/>
      <c r="AA135" s="107"/>
      <c r="AC135" s="39">
        <f t="shared" si="52"/>
      </c>
      <c r="AD135" s="39">
        <f t="shared" si="53"/>
      </c>
      <c r="AE135" s="39">
        <f t="shared" si="54"/>
      </c>
      <c r="AF135" s="39">
        <f t="shared" si="55"/>
      </c>
      <c r="AH135" s="91">
        <f>MATCH(D135,{"OBB";"NDB";"SCHW";"OPF";"OFR";"MFR";"UFR"},0)</f>
        <v>6</v>
      </c>
      <c r="AI135" s="39">
        <f t="shared" si="56"/>
      </c>
      <c r="AJ135" s="39" t="b">
        <f ca="1" t="shared" si="57"/>
        <v>1</v>
      </c>
      <c r="AK135" s="39">
        <f t="shared" si="58"/>
      </c>
    </row>
    <row r="136" spans="1:37" s="12" customFormat="1" ht="12.75">
      <c r="A136" s="62">
        <v>377</v>
      </c>
      <c r="B136" s="63" t="s">
        <v>8</v>
      </c>
      <c r="C136" s="63" t="s">
        <v>3</v>
      </c>
      <c r="D136" s="64" t="s">
        <v>15</v>
      </c>
      <c r="E136" s="164"/>
      <c r="F136" s="10"/>
      <c r="G136" s="10"/>
      <c r="H136" s="102"/>
      <c r="I136" s="11"/>
      <c r="J136" s="10"/>
      <c r="K136" s="9">
        <f t="shared" si="48"/>
      </c>
      <c r="L136" s="11"/>
      <c r="M136" s="10"/>
      <c r="N136" s="30">
        <f t="shared" si="49"/>
      </c>
      <c r="O136" s="136" t="s">
        <v>245</v>
      </c>
      <c r="P136" s="90"/>
      <c r="Q136" s="90"/>
      <c r="R136" s="90"/>
      <c r="S136" s="90">
        <f>IF(ISBLANK(I136),"",IF(ISBLANK(R136),MAX(R$130:R$161)+1,R136)+IF(ISBLANK(VLOOKUP(I136,Spieler,18,FALSE)),MAX(R$130:R$161)+1,VLOOKUP(I136,Spieler,18,FALSE)))</f>
      </c>
      <c r="T136" s="90"/>
      <c r="U136" s="90">
        <f>IF(ISBLANK(L136),"",IF(ISBLANK(R136),MAX(R$130:R$161)+1,R136)+IF(ISBLANK(VLOOKUP(L136,Spieler,18,FALSE)),MAX(R$98:R$129)+1,VLOOKUP(L136,Spieler,18,FALSE)))</f>
      </c>
      <c r="V136" s="90"/>
      <c r="AA136" s="18"/>
      <c r="AC136" s="12">
        <f t="shared" si="52"/>
      </c>
      <c r="AD136" s="12">
        <f t="shared" si="53"/>
      </c>
      <c r="AE136" s="12">
        <f t="shared" si="54"/>
      </c>
      <c r="AF136" s="12">
        <f t="shared" si="55"/>
      </c>
      <c r="AH136" s="90">
        <f>MATCH(D136,{"OBB";"NDB";"SCHW";"OPF";"OFR";"MFR";"UFR"},0)</f>
        <v>6</v>
      </c>
      <c r="AI136" s="12">
        <f t="shared" si="56"/>
      </c>
      <c r="AJ136" s="12" t="b">
        <f ca="1" t="shared" si="57"/>
        <v>0</v>
      </c>
      <c r="AK136" s="12">
        <f t="shared" si="58"/>
      </c>
    </row>
    <row r="137" spans="1:37" s="12" customFormat="1" ht="12.75">
      <c r="A137" s="62">
        <v>378</v>
      </c>
      <c r="B137" s="63" t="s">
        <v>8</v>
      </c>
      <c r="C137" s="63" t="s">
        <v>3</v>
      </c>
      <c r="D137" s="64" t="s">
        <v>15</v>
      </c>
      <c r="E137" s="164"/>
      <c r="F137" s="10"/>
      <c r="G137" s="10"/>
      <c r="H137" s="102"/>
      <c r="I137" s="11"/>
      <c r="J137" s="10"/>
      <c r="K137" s="9">
        <f t="shared" si="48"/>
      </c>
      <c r="L137" s="11"/>
      <c r="M137" s="10"/>
      <c r="N137" s="30">
        <f t="shared" si="49"/>
      </c>
      <c r="O137" s="136"/>
      <c r="P137" s="90"/>
      <c r="Q137" s="90"/>
      <c r="R137" s="90"/>
      <c r="S137" s="90">
        <f>IF(ISBLANK(I137),"",IF(ISBLANK(R137),MAX(R$130:R$161)+1,R137)+IF(ISBLANK(VLOOKUP(I137,Spieler,18,FALSE)),MAX(R$130:R$161)+1,VLOOKUP(I137,Spieler,18,FALSE)))</f>
      </c>
      <c r="T137" s="90"/>
      <c r="U137" s="90">
        <f>IF(ISBLANK(L137),"",IF(ISBLANK(R137),MAX(R$130:R$161)+1,R137)+IF(ISBLANK(VLOOKUP(L137,Spieler,18,FALSE)),MAX(R$98:R$129)+1,VLOOKUP(L137,Spieler,18,FALSE)))</f>
      </c>
      <c r="V137" s="90"/>
      <c r="AA137" s="18"/>
      <c r="AC137" s="12">
        <f t="shared" si="52"/>
      </c>
      <c r="AD137" s="12">
        <f t="shared" si="53"/>
      </c>
      <c r="AE137" s="12">
        <f t="shared" si="54"/>
      </c>
      <c r="AF137" s="12">
        <f t="shared" si="55"/>
      </c>
      <c r="AH137" s="90">
        <f>MATCH(D137,{"OBB";"NDB";"SCHW";"OPF";"OFR";"MFR";"UFR"},0)</f>
        <v>6</v>
      </c>
      <c r="AI137" s="12">
        <f t="shared" si="56"/>
      </c>
      <c r="AJ137" s="12" t="b">
        <f ca="1" t="shared" si="57"/>
        <v>0</v>
      </c>
      <c r="AK137" s="12">
        <f t="shared" si="58"/>
      </c>
    </row>
    <row r="138" spans="1:37" s="23" customFormat="1" ht="13.5" thickBot="1">
      <c r="A138" s="65">
        <v>379</v>
      </c>
      <c r="B138" s="66" t="s">
        <v>8</v>
      </c>
      <c r="C138" s="66" t="s">
        <v>3</v>
      </c>
      <c r="D138" s="67" t="s">
        <v>15</v>
      </c>
      <c r="E138" s="239"/>
      <c r="F138" s="20"/>
      <c r="G138" s="20"/>
      <c r="H138" s="105"/>
      <c r="I138" s="21"/>
      <c r="J138" s="20"/>
      <c r="K138" s="22">
        <f t="shared" si="48"/>
      </c>
      <c r="L138" s="21"/>
      <c r="M138" s="20"/>
      <c r="N138" s="148">
        <f t="shared" si="49"/>
      </c>
      <c r="O138" s="133"/>
      <c r="P138" s="86"/>
      <c r="Q138" s="86"/>
      <c r="R138" s="93"/>
      <c r="S138" s="93">
        <f>IF(ISBLANK(I138),"",IF(ISBLANK(R138),MAX(R$130:R$161)+1,R138)+IF(ISBLANK(VLOOKUP(I138,Spieler,18,FALSE)),MAX(R$130:R$161)+1,VLOOKUP(I138,Spieler,18,FALSE)))</f>
      </c>
      <c r="T138" s="93"/>
      <c r="U138" s="93">
        <f>IF(ISBLANK(L138),"",IF(ISBLANK(R138),MAX(R$130:R$161)+1,R138)+IF(ISBLANK(VLOOKUP(L138,Spieler,18,FALSE)),MAX(R$98:R$129)+1,VLOOKUP(L138,Spieler,18,FALSE)))</f>
      </c>
      <c r="V138" s="93"/>
      <c r="AA138" s="109"/>
      <c r="AC138" s="23">
        <f t="shared" si="52"/>
      </c>
      <c r="AD138" s="23">
        <f t="shared" si="53"/>
      </c>
      <c r="AE138" s="23">
        <f t="shared" si="54"/>
      </c>
      <c r="AF138" s="23">
        <f t="shared" si="55"/>
      </c>
      <c r="AH138" s="93">
        <f>MATCH(D138,{"OBB";"NDB";"SCHW";"OPF";"OFR";"MFR";"UFR"},0)</f>
        <v>6</v>
      </c>
      <c r="AI138" s="23">
        <f t="shared" si="56"/>
      </c>
      <c r="AJ138" s="23" t="b">
        <f ca="1" t="shared" si="57"/>
        <v>0</v>
      </c>
      <c r="AK138" s="23">
        <f t="shared" si="58"/>
      </c>
    </row>
    <row r="139" spans="1:37" s="12" customFormat="1" ht="13.5" thickTop="1">
      <c r="A139" s="44">
        <v>119</v>
      </c>
      <c r="B139" s="45" t="s">
        <v>6</v>
      </c>
      <c r="C139" s="45" t="s">
        <v>2</v>
      </c>
      <c r="D139" s="182" t="s">
        <v>16</v>
      </c>
      <c r="E139" s="164" t="s">
        <v>65</v>
      </c>
      <c r="F139" s="10" t="s">
        <v>66</v>
      </c>
      <c r="G139" s="10" t="s">
        <v>62</v>
      </c>
      <c r="H139" s="102">
        <v>2001</v>
      </c>
      <c r="I139" s="11">
        <v>103</v>
      </c>
      <c r="J139" s="10"/>
      <c r="K139" s="4" t="str">
        <f t="shared" si="48"/>
        <v>Herbert / Haider</v>
      </c>
      <c r="L139" s="11">
        <v>171</v>
      </c>
      <c r="M139" s="10"/>
      <c r="N139" s="25" t="str">
        <f t="shared" si="49"/>
        <v>Herbert / Horlebein</v>
      </c>
      <c r="O139" s="185" t="s">
        <v>103</v>
      </c>
      <c r="P139" s="78">
        <v>1806</v>
      </c>
      <c r="Q139" s="78">
        <v>12</v>
      </c>
      <c r="R139" s="90"/>
      <c r="S139" s="90">
        <f aca="true" t="shared" si="59" ref="S139:S144">IF(ISBLANK(I139),"",IF(ISBLANK(R139),MAX(R$2:R$25)+1,R139)+IF(ISBLANK(VLOOKUP(I139,Spieler,18,FALSE)),MAX(R$2:R$25)+1,VLOOKUP(I139,Spieler,18,FALSE)))</f>
        <v>2</v>
      </c>
      <c r="T139" s="90"/>
      <c r="U139" s="90">
        <f aca="true" t="shared" si="60" ref="U139:U144">IF(ISBLANK(L139),"",IF(ISBLANK(R139),MAX(R$2:R$25)+1,R139)+IF(ISBLANK(VLOOKUP(L139,Spieler,18,FALSE)),MAX(R$26:R$49)+1,VLOOKUP(L139,Spieler,18,FALSE)))</f>
        <v>2</v>
      </c>
      <c r="V139" s="90"/>
      <c r="AA139" s="18"/>
      <c r="AC139" s="12">
        <f t="shared" si="52"/>
      </c>
      <c r="AD139" s="12">
        <f t="shared" si="53"/>
      </c>
      <c r="AE139" s="12">
        <f t="shared" si="54"/>
      </c>
      <c r="AF139" s="12">
        <f t="shared" si="55"/>
      </c>
      <c r="AH139" s="90">
        <f>MATCH(D139,{"OBB";"NDB";"SCHW";"OPF";"OFR";"MFR";"UFR"},0)</f>
        <v>7</v>
      </c>
      <c r="AI139" s="12">
        <f t="shared" si="56"/>
      </c>
      <c r="AJ139" s="12" t="b">
        <f ca="1" t="shared" si="57"/>
        <v>1</v>
      </c>
      <c r="AK139" s="12">
        <f t="shared" si="58"/>
      </c>
    </row>
    <row r="140" spans="1:37" s="12" customFormat="1" ht="12.75">
      <c r="A140" s="44">
        <v>120</v>
      </c>
      <c r="B140" s="45" t="s">
        <v>6</v>
      </c>
      <c r="C140" s="45" t="s">
        <v>2</v>
      </c>
      <c r="D140" s="182" t="s">
        <v>16</v>
      </c>
      <c r="E140" s="177" t="s">
        <v>164</v>
      </c>
      <c r="F140" s="178" t="s">
        <v>165</v>
      </c>
      <c r="G140" s="178" t="s">
        <v>143</v>
      </c>
      <c r="H140" s="102">
        <v>1999</v>
      </c>
      <c r="I140" s="11">
        <v>122</v>
      </c>
      <c r="J140" s="10"/>
      <c r="K140" s="4" t="str">
        <f t="shared" si="48"/>
        <v>Bauer / Schwarz</v>
      </c>
      <c r="L140" s="11"/>
      <c r="M140" s="10"/>
      <c r="N140" s="25" t="str">
        <f t="shared" si="49"/>
        <v>Bauer / ?</v>
      </c>
      <c r="O140" s="185" t="s">
        <v>57</v>
      </c>
      <c r="P140" s="78">
        <v>1850</v>
      </c>
      <c r="Q140" s="78">
        <v>9</v>
      </c>
      <c r="R140" s="90"/>
      <c r="S140" s="90">
        <f t="shared" si="59"/>
        <v>2</v>
      </c>
      <c r="T140" s="90"/>
      <c r="U140" s="90">
        <f t="shared" si="60"/>
      </c>
      <c r="V140" s="90"/>
      <c r="AA140" s="18"/>
      <c r="AC140" s="12">
        <f t="shared" si="52"/>
      </c>
      <c r="AD140" s="12">
        <f t="shared" si="53"/>
      </c>
      <c r="AE140" s="12">
        <f t="shared" si="54"/>
      </c>
      <c r="AF140" s="12">
        <f t="shared" si="55"/>
      </c>
      <c r="AH140" s="90">
        <f>MATCH(D140,{"OBB";"NDB";"SCHW";"OPF";"OFR";"MFR";"UFR"},0)</f>
        <v>7</v>
      </c>
      <c r="AI140" s="12">
        <f t="shared" si="56"/>
      </c>
      <c r="AJ140" s="12" t="b">
        <f ca="1" t="shared" si="57"/>
        <v>1</v>
      </c>
      <c r="AK140" s="12">
        <f t="shared" si="58"/>
      </c>
    </row>
    <row r="141" spans="1:37" s="12" customFormat="1" ht="12.75">
      <c r="A141" s="44">
        <v>121</v>
      </c>
      <c r="B141" s="45" t="s">
        <v>6</v>
      </c>
      <c r="C141" s="45" t="s">
        <v>2</v>
      </c>
      <c r="D141" s="182" t="s">
        <v>16</v>
      </c>
      <c r="E141" s="10" t="s">
        <v>267</v>
      </c>
      <c r="F141" s="10" t="s">
        <v>268</v>
      </c>
      <c r="G141" s="10" t="s">
        <v>269</v>
      </c>
      <c r="H141" s="102">
        <v>2000</v>
      </c>
      <c r="I141" s="11">
        <v>115</v>
      </c>
      <c r="J141" s="10"/>
      <c r="K141" s="4" t="str">
        <f t="shared" si="48"/>
        <v>Brandenburg / Matuka</v>
      </c>
      <c r="L141" s="11"/>
      <c r="M141" s="10" t="s">
        <v>276</v>
      </c>
      <c r="N141" s="25" t="str">
        <f t="shared" si="49"/>
        <v>Brandenburg / Hanslick Janine</v>
      </c>
      <c r="O141" s="185" t="s">
        <v>175</v>
      </c>
      <c r="P141" s="78"/>
      <c r="Q141" s="78"/>
      <c r="R141" s="90"/>
      <c r="S141" s="90">
        <f t="shared" si="59"/>
        <v>2</v>
      </c>
      <c r="T141" s="90"/>
      <c r="U141" s="90">
        <f t="shared" si="60"/>
      </c>
      <c r="V141" s="90"/>
      <c r="AA141" s="18"/>
      <c r="AC141" s="12">
        <f t="shared" si="52"/>
      </c>
      <c r="AD141" s="12">
        <f t="shared" si="53"/>
      </c>
      <c r="AE141" s="12">
        <f t="shared" si="54"/>
      </c>
      <c r="AF141" s="12">
        <f t="shared" si="55"/>
      </c>
      <c r="AH141" s="90">
        <f>MATCH(D141,{"OBB";"NDB";"SCHW";"OPF";"OFR";"MFR";"UFR"},0)</f>
        <v>7</v>
      </c>
      <c r="AI141" s="12">
        <f t="shared" si="56"/>
      </c>
      <c r="AJ141" s="12" t="b">
        <f ca="1" t="shared" si="57"/>
        <v>1</v>
      </c>
      <c r="AK141" s="12">
        <f t="shared" si="58"/>
      </c>
    </row>
    <row r="142" spans="1:37" s="12" customFormat="1" ht="12.75">
      <c r="A142" s="44">
        <v>122</v>
      </c>
      <c r="B142" s="45" t="s">
        <v>6</v>
      </c>
      <c r="C142" s="45" t="s">
        <v>2</v>
      </c>
      <c r="D142" s="182" t="s">
        <v>16</v>
      </c>
      <c r="E142" s="10" t="s">
        <v>270</v>
      </c>
      <c r="F142" s="10" t="s">
        <v>271</v>
      </c>
      <c r="G142" s="10" t="s">
        <v>143</v>
      </c>
      <c r="H142" s="102">
        <v>2000</v>
      </c>
      <c r="I142" s="11"/>
      <c r="J142" s="10"/>
      <c r="K142" s="4" t="str">
        <f t="shared" si="48"/>
        <v>Schwarz / Bauer</v>
      </c>
      <c r="L142" s="11"/>
      <c r="M142" s="10"/>
      <c r="N142" s="25" t="str">
        <f t="shared" si="49"/>
        <v>Schwarz / ?</v>
      </c>
      <c r="O142" s="185" t="s">
        <v>176</v>
      </c>
      <c r="P142" s="78"/>
      <c r="Q142" s="78"/>
      <c r="R142" s="90"/>
      <c r="S142" s="90">
        <f t="shared" si="59"/>
      </c>
      <c r="T142" s="90"/>
      <c r="U142" s="90">
        <f t="shared" si="60"/>
      </c>
      <c r="V142" s="90"/>
      <c r="AA142" s="18"/>
      <c r="AC142" s="12">
        <f t="shared" si="52"/>
      </c>
      <c r="AD142" s="12">
        <f t="shared" si="53"/>
      </c>
      <c r="AE142" s="12">
        <f t="shared" si="54"/>
      </c>
      <c r="AF142" s="12">
        <f t="shared" si="55"/>
      </c>
      <c r="AH142" s="90">
        <f>MATCH(D142,{"OBB";"NDB";"SCHW";"OPF";"OFR";"MFR";"UFR"},0)</f>
        <v>7</v>
      </c>
      <c r="AI142" s="12">
        <f t="shared" si="56"/>
      </c>
      <c r="AJ142" s="12" t="b">
        <f ca="1" t="shared" si="57"/>
        <v>1</v>
      </c>
      <c r="AK142" s="12">
        <f t="shared" si="58"/>
      </c>
    </row>
    <row r="143" spans="1:37" s="12" customFormat="1" ht="12.75">
      <c r="A143" s="44">
        <v>123</v>
      </c>
      <c r="B143" s="45" t="s">
        <v>6</v>
      </c>
      <c r="C143" s="45" t="s">
        <v>2</v>
      </c>
      <c r="D143" s="46" t="s">
        <v>16</v>
      </c>
      <c r="E143" s="164" t="s">
        <v>272</v>
      </c>
      <c r="F143" s="10" t="s">
        <v>273</v>
      </c>
      <c r="G143" s="10" t="s">
        <v>274</v>
      </c>
      <c r="H143" s="102">
        <v>1999</v>
      </c>
      <c r="I143" s="11">
        <v>124</v>
      </c>
      <c r="J143" s="10"/>
      <c r="K143" s="4" t="str">
        <f t="shared" si="48"/>
        <v>Panzer / Schlagmüller</v>
      </c>
      <c r="L143" s="11"/>
      <c r="M143" s="10"/>
      <c r="N143" s="25" t="str">
        <f t="shared" si="49"/>
        <v>Panzer / ?</v>
      </c>
      <c r="O143" s="185" t="s">
        <v>177</v>
      </c>
      <c r="P143" s="78"/>
      <c r="Q143" s="78"/>
      <c r="R143" s="90"/>
      <c r="S143" s="90">
        <f t="shared" si="59"/>
        <v>2</v>
      </c>
      <c r="T143" s="90"/>
      <c r="U143" s="90">
        <f t="shared" si="60"/>
      </c>
      <c r="V143" s="90"/>
      <c r="AA143" s="18"/>
      <c r="AC143" s="12">
        <f t="shared" si="52"/>
      </c>
      <c r="AD143" s="12">
        <f t="shared" si="53"/>
      </c>
      <c r="AE143" s="12">
        <f t="shared" si="54"/>
      </c>
      <c r="AF143" s="12">
        <f t="shared" si="55"/>
      </c>
      <c r="AH143" s="90">
        <f>MATCH(D143,{"OBB";"NDB";"SCHW";"OPF";"OFR";"MFR";"UFR"},0)</f>
        <v>7</v>
      </c>
      <c r="AI143" s="12">
        <f t="shared" si="56"/>
      </c>
      <c r="AJ143" s="12" t="b">
        <f ca="1" t="shared" si="57"/>
        <v>1</v>
      </c>
      <c r="AK143" s="12">
        <f t="shared" si="58"/>
      </c>
    </row>
    <row r="144" spans="1:37" s="39" customFormat="1" ht="12.75">
      <c r="A144" s="47">
        <v>124</v>
      </c>
      <c r="B144" s="48" t="s">
        <v>6</v>
      </c>
      <c r="C144" s="48" t="s">
        <v>2</v>
      </c>
      <c r="D144" s="49" t="s">
        <v>16</v>
      </c>
      <c r="E144" s="163" t="s">
        <v>277</v>
      </c>
      <c r="F144" s="35" t="s">
        <v>79</v>
      </c>
      <c r="G144" s="35" t="s">
        <v>274</v>
      </c>
      <c r="H144" s="103">
        <v>1998</v>
      </c>
      <c r="I144" s="36"/>
      <c r="J144" s="35"/>
      <c r="K144" s="37" t="str">
        <f t="shared" si="48"/>
        <v>Schlagmüller / Panzer</v>
      </c>
      <c r="L144" s="36"/>
      <c r="M144" s="35"/>
      <c r="N144" s="38" t="str">
        <f t="shared" si="49"/>
        <v>Schlagmüller / ?</v>
      </c>
      <c r="O144" s="130"/>
      <c r="P144" s="84"/>
      <c r="Q144" s="84"/>
      <c r="R144" s="91"/>
      <c r="S144" s="91">
        <f t="shared" si="59"/>
      </c>
      <c r="T144" s="91"/>
      <c r="U144" s="91">
        <f t="shared" si="60"/>
      </c>
      <c r="V144" s="91"/>
      <c r="AA144" s="107"/>
      <c r="AC144" s="39">
        <f t="shared" si="52"/>
      </c>
      <c r="AD144" s="39">
        <f t="shared" si="53"/>
      </c>
      <c r="AE144" s="39">
        <f t="shared" si="54"/>
      </c>
      <c r="AF144" s="39">
        <f t="shared" si="55"/>
      </c>
      <c r="AH144" s="91">
        <f>MATCH(D144,{"OBB";"NDB";"SCHW";"OPF";"OFR";"MFR";"UFR"},0)</f>
        <v>7</v>
      </c>
      <c r="AI144" s="39">
        <f t="shared" si="56"/>
      </c>
      <c r="AJ144" s="39" t="b">
        <f ca="1" t="shared" si="57"/>
        <v>1</v>
      </c>
      <c r="AK144" s="39">
        <f t="shared" si="58"/>
      </c>
    </row>
    <row r="145" spans="1:37" s="12" customFormat="1" ht="12.75">
      <c r="A145" s="50">
        <v>171</v>
      </c>
      <c r="B145" s="51" t="s">
        <v>6</v>
      </c>
      <c r="C145" s="51" t="s">
        <v>3</v>
      </c>
      <c r="D145" s="52" t="s">
        <v>16</v>
      </c>
      <c r="E145" s="164" t="s">
        <v>90</v>
      </c>
      <c r="F145" s="10" t="s">
        <v>91</v>
      </c>
      <c r="G145" s="10" t="s">
        <v>39</v>
      </c>
      <c r="H145" s="102">
        <v>1999</v>
      </c>
      <c r="I145" s="11">
        <v>172</v>
      </c>
      <c r="J145" s="10"/>
      <c r="K145" s="5" t="str">
        <f t="shared" si="48"/>
        <v>Horlebein / Herrmann</v>
      </c>
      <c r="L145" s="11"/>
      <c r="M145" s="10"/>
      <c r="N145" s="26" t="str">
        <f t="shared" si="49"/>
        <v>Horlebein / Herbert</v>
      </c>
      <c r="O145" s="185" t="s">
        <v>59</v>
      </c>
      <c r="P145" s="78">
        <v>1818</v>
      </c>
      <c r="Q145" s="78">
        <v>2</v>
      </c>
      <c r="R145" s="90"/>
      <c r="S145" s="90">
        <f>IF(ISBLANK(I145),"",IF(ISBLANK(R145),MAX(R$26:R$49)+1,R145)+IF(ISBLANK(VLOOKUP(I145,Spieler,18,FALSE)),MAX(R$26:R$49)+1,VLOOKUP(I145,Spieler,18,FALSE)))</f>
        <v>2</v>
      </c>
      <c r="T145" s="90"/>
      <c r="U145" s="90">
        <f>IF(ISBLANK(L145),"",IF(ISBLANK(R145),MAX(R$26:R$49)+1,R145)+IF(ISBLANK(VLOOKUP(L145,Spieler,18,FALSE)),MAX(R$2:R$25)+1,VLOOKUP(L145,Spieler,18,FALSE)))</f>
      </c>
      <c r="V145" s="90"/>
      <c r="AA145" s="18"/>
      <c r="AC145" s="12">
        <f t="shared" si="52"/>
      </c>
      <c r="AD145" s="12">
        <f t="shared" si="53"/>
      </c>
      <c r="AE145" s="12">
        <f t="shared" si="54"/>
      </c>
      <c r="AF145" s="12">
        <f t="shared" si="55"/>
      </c>
      <c r="AH145" s="90">
        <f>MATCH(D145,{"OBB";"NDB";"SCHW";"OPF";"OFR";"MFR";"UFR"},0)</f>
        <v>7</v>
      </c>
      <c r="AI145" s="12">
        <f t="shared" si="56"/>
      </c>
      <c r="AJ145" s="12" t="b">
        <f ca="1" t="shared" si="57"/>
        <v>1</v>
      </c>
      <c r="AK145" s="12">
        <f t="shared" si="58"/>
      </c>
    </row>
    <row r="146" spans="1:37" s="12" customFormat="1" ht="12.75">
      <c r="A146" s="50">
        <v>172</v>
      </c>
      <c r="B146" s="51" t="s">
        <v>6</v>
      </c>
      <c r="C146" s="51" t="s">
        <v>3</v>
      </c>
      <c r="D146" s="52" t="s">
        <v>16</v>
      </c>
      <c r="E146" s="10" t="s">
        <v>252</v>
      </c>
      <c r="F146" s="10" t="s">
        <v>253</v>
      </c>
      <c r="G146" s="10" t="s">
        <v>39</v>
      </c>
      <c r="H146" s="102">
        <v>1999</v>
      </c>
      <c r="I146" s="11"/>
      <c r="J146" s="10"/>
      <c r="K146" s="5" t="str">
        <f t="shared" si="48"/>
        <v>Herrmann / Horlebein</v>
      </c>
      <c r="L146" s="11">
        <v>115</v>
      </c>
      <c r="M146" s="10"/>
      <c r="N146" s="26" t="str">
        <f t="shared" si="49"/>
        <v>Herrmann / Matuka</v>
      </c>
      <c r="O146" s="185" t="s">
        <v>185</v>
      </c>
      <c r="P146" s="78"/>
      <c r="Q146" s="78"/>
      <c r="R146" s="90"/>
      <c r="S146" s="90">
        <f>IF(ISBLANK(I146),"",IF(ISBLANK(R146),MAX(R$26:R$49)+1,R146)+IF(ISBLANK(VLOOKUP(I146,Spieler,18,FALSE)),MAX(R$26:R$49)+1,VLOOKUP(I146,Spieler,18,FALSE)))</f>
      </c>
      <c r="T146" s="90"/>
      <c r="U146" s="90">
        <f>IF(ISBLANK(L146),"",IF(ISBLANK(R146),MAX(R$26:R$49)+1,R146)+IF(ISBLANK(VLOOKUP(L146,Spieler,18,FALSE)),MAX(R$2:R$25)+1,VLOOKUP(L146,Spieler,18,FALSE)))</f>
        <v>2</v>
      </c>
      <c r="V146" s="90"/>
      <c r="AA146" s="18"/>
      <c r="AC146" s="12">
        <f t="shared" si="52"/>
      </c>
      <c r="AD146" s="12">
        <f t="shared" si="53"/>
      </c>
      <c r="AE146" s="12">
        <f t="shared" si="54"/>
      </c>
      <c r="AF146" s="12">
        <f t="shared" si="55"/>
      </c>
      <c r="AH146" s="90">
        <f>MATCH(D146,{"OBB";"NDB";"SCHW";"OPF";"OFR";"MFR";"UFR"},0)</f>
        <v>7</v>
      </c>
      <c r="AI146" s="12">
        <f t="shared" si="56"/>
      </c>
      <c r="AJ146" s="12" t="b">
        <f ca="1" t="shared" si="57"/>
        <v>1</v>
      </c>
      <c r="AK146" s="12">
        <f t="shared" si="58"/>
      </c>
    </row>
    <row r="147" spans="1:37" s="12" customFormat="1" ht="12.75">
      <c r="A147" s="50">
        <v>173</v>
      </c>
      <c r="B147" s="51" t="s">
        <v>6</v>
      </c>
      <c r="C147" s="51" t="s">
        <v>3</v>
      </c>
      <c r="D147" s="52" t="s">
        <v>16</v>
      </c>
      <c r="E147" s="10" t="s">
        <v>254</v>
      </c>
      <c r="F147" s="10" t="s">
        <v>255</v>
      </c>
      <c r="G147" s="10" t="s">
        <v>39</v>
      </c>
      <c r="H147" s="102">
        <v>1999</v>
      </c>
      <c r="I147" s="11">
        <v>174</v>
      </c>
      <c r="J147" s="10"/>
      <c r="K147" s="5" t="str">
        <f t="shared" si="48"/>
        <v>Rothermich / Gress</v>
      </c>
      <c r="L147" s="11">
        <v>109</v>
      </c>
      <c r="M147" s="10"/>
      <c r="N147" s="26" t="str">
        <f t="shared" si="49"/>
        <v>Rothermich / Püschel</v>
      </c>
      <c r="O147" s="185" t="s">
        <v>186</v>
      </c>
      <c r="P147" s="78"/>
      <c r="Q147" s="78"/>
      <c r="R147" s="90"/>
      <c r="S147" s="90">
        <f>IF(ISBLANK(I147),"",IF(ISBLANK(R147),MAX(R$26:R$49)+1,R147)+IF(ISBLANK(VLOOKUP(I147,Spieler,18,FALSE)),MAX(R$26:R$49)+1,VLOOKUP(I147,Spieler,18,FALSE)))</f>
        <v>2</v>
      </c>
      <c r="T147" s="90"/>
      <c r="U147" s="90">
        <f>IF(ISBLANK(L147),"",IF(ISBLANK(R147),MAX(R$26:R$49)+1,R147)+IF(ISBLANK(VLOOKUP(L147,Spieler,18,FALSE)),MAX(R$2:R$25)+1,VLOOKUP(L147,Spieler,18,FALSE)))</f>
        <v>2</v>
      </c>
      <c r="V147" s="90"/>
      <c r="AA147" s="18"/>
      <c r="AC147" s="12">
        <f t="shared" si="52"/>
      </c>
      <c r="AD147" s="12">
        <f t="shared" si="53"/>
      </c>
      <c r="AE147" s="12">
        <f t="shared" si="54"/>
      </c>
      <c r="AF147" s="12">
        <f t="shared" si="55"/>
      </c>
      <c r="AH147" s="90">
        <f>MATCH(D147,{"OBB";"NDB";"SCHW";"OPF";"OFR";"MFR";"UFR"},0)</f>
        <v>7</v>
      </c>
      <c r="AI147" s="12">
        <f t="shared" si="56"/>
      </c>
      <c r="AJ147" s="12" t="b">
        <f ca="1" t="shared" si="57"/>
        <v>1</v>
      </c>
      <c r="AK147" s="12">
        <f t="shared" si="58"/>
      </c>
    </row>
    <row r="148" spans="1:37" s="34" customFormat="1" ht="12.75">
      <c r="A148" s="137">
        <v>174</v>
      </c>
      <c r="B148" s="138" t="s">
        <v>6</v>
      </c>
      <c r="C148" s="138" t="s">
        <v>3</v>
      </c>
      <c r="D148" s="139" t="s">
        <v>16</v>
      </c>
      <c r="E148" s="165" t="s">
        <v>278</v>
      </c>
      <c r="F148" s="32" t="s">
        <v>279</v>
      </c>
      <c r="G148" s="32" t="s">
        <v>64</v>
      </c>
      <c r="H148" s="104">
        <v>1999</v>
      </c>
      <c r="I148" s="33"/>
      <c r="J148" s="32"/>
      <c r="K148" s="140" t="str">
        <f t="shared" si="48"/>
        <v>Gress / Rothermich</v>
      </c>
      <c r="L148" s="33"/>
      <c r="M148" s="32"/>
      <c r="N148" s="141" t="str">
        <f t="shared" si="49"/>
        <v>Gress / ?</v>
      </c>
      <c r="O148" s="131"/>
      <c r="P148" s="85"/>
      <c r="Q148" s="85"/>
      <c r="R148" s="92"/>
      <c r="S148" s="92">
        <f>IF(ISBLANK(I148),"",IF(ISBLANK(R148),MAX(R$26:R$49)+1,R148)+IF(ISBLANK(VLOOKUP(I148,Spieler,18,FALSE)),MAX(R$26:R$49)+1,VLOOKUP(I148,Spieler,18,FALSE)))</f>
      </c>
      <c r="T148" s="92"/>
      <c r="U148" s="92">
        <f>IF(ISBLANK(L148),"",IF(ISBLANK(R148),MAX(R$26:R$49)+1,R148)+IF(ISBLANK(VLOOKUP(L148,Spieler,18,FALSE)),MAX(R$2:R$25)+1,VLOOKUP(L148,Spieler,18,FALSE)))</f>
      </c>
      <c r="V148" s="92"/>
      <c r="AA148" s="108"/>
      <c r="AC148" s="34">
        <f t="shared" si="52"/>
      </c>
      <c r="AD148" s="34">
        <f t="shared" si="53"/>
      </c>
      <c r="AE148" s="34">
        <f t="shared" si="54"/>
      </c>
      <c r="AF148" s="34">
        <f t="shared" si="55"/>
      </c>
      <c r="AH148" s="92">
        <f>MATCH(D148,{"OBB";"NDB";"SCHW";"OPF";"OFR";"MFR";"UFR"},0)</f>
        <v>7</v>
      </c>
      <c r="AI148" s="34">
        <f t="shared" si="56"/>
      </c>
      <c r="AJ148" s="34" t="b">
        <f ca="1" t="shared" si="57"/>
        <v>1</v>
      </c>
      <c r="AK148" s="34">
        <f t="shared" si="58"/>
      </c>
    </row>
    <row r="149" spans="1:37" s="12" customFormat="1" ht="12.75">
      <c r="A149" s="53">
        <v>222</v>
      </c>
      <c r="B149" s="54" t="s">
        <v>7</v>
      </c>
      <c r="C149" s="54" t="s">
        <v>2</v>
      </c>
      <c r="D149" s="55" t="s">
        <v>16</v>
      </c>
      <c r="E149" s="10" t="s">
        <v>249</v>
      </c>
      <c r="F149" s="10" t="s">
        <v>250</v>
      </c>
      <c r="G149" s="10" t="s">
        <v>251</v>
      </c>
      <c r="H149" s="102">
        <v>2001</v>
      </c>
      <c r="I149" s="11">
        <v>223</v>
      </c>
      <c r="J149" s="10"/>
      <c r="K149" s="6" t="str">
        <f t="shared" si="48"/>
        <v>Dobry / Atakan</v>
      </c>
      <c r="L149" s="11"/>
      <c r="M149" s="10"/>
      <c r="N149" s="27" t="str">
        <f t="shared" si="49"/>
        <v>Dobry / ?</v>
      </c>
      <c r="O149" s="129" t="s">
        <v>197</v>
      </c>
      <c r="P149" s="78"/>
      <c r="Q149" s="78"/>
      <c r="R149" s="90"/>
      <c r="S149" s="90">
        <f>IF(ISBLANK(I149),"",IF(ISBLANK(R149),MAX(R$50:R$73)+1,R149)+IF(ISBLANK(VLOOKUP(I149,Spieler,18,FALSE)),MAX(R$50:R$73)+1,VLOOKUP(I149,Spieler,18,FALSE)))</f>
        <v>2</v>
      </c>
      <c r="T149" s="90"/>
      <c r="U149" s="90">
        <f>IF(ISBLANK(L149),"",IF(ISBLANK(R149),MAX(R$50:R$73)+1,R149)+IF(ISBLANK(VLOOKUP(L149,Spieler,18,FALSE)),MAX(R$74:R$97)+1,VLOOKUP(L149,Spieler,18,FALSE)))</f>
      </c>
      <c r="V149" s="90"/>
      <c r="AA149" s="18"/>
      <c r="AC149" s="12">
        <f t="shared" si="52"/>
      </c>
      <c r="AD149" s="12">
        <f t="shared" si="53"/>
      </c>
      <c r="AE149" s="12">
        <f t="shared" si="54"/>
      </c>
      <c r="AF149" s="12">
        <f t="shared" si="55"/>
      </c>
      <c r="AH149" s="90">
        <f>MATCH(D149,{"OBB";"NDB";"SCHW";"OPF";"OFR";"MFR";"UFR"},0)</f>
        <v>7</v>
      </c>
      <c r="AI149" s="12">
        <f t="shared" si="56"/>
      </c>
      <c r="AJ149" s="12" t="b">
        <f ca="1" t="shared" si="57"/>
        <v>1</v>
      </c>
      <c r="AK149" s="12">
        <f t="shared" si="58"/>
      </c>
    </row>
    <row r="150" spans="1:37" s="12" customFormat="1" ht="12.75">
      <c r="A150" s="53">
        <v>223</v>
      </c>
      <c r="B150" s="54" t="s">
        <v>7</v>
      </c>
      <c r="C150" s="54" t="s">
        <v>2</v>
      </c>
      <c r="D150" s="55" t="s">
        <v>16</v>
      </c>
      <c r="E150" s="164" t="s">
        <v>280</v>
      </c>
      <c r="F150" s="10" t="s">
        <v>281</v>
      </c>
      <c r="G150" s="10" t="s">
        <v>282</v>
      </c>
      <c r="H150" s="102">
        <v>2001</v>
      </c>
      <c r="I150" s="11"/>
      <c r="J150" s="10"/>
      <c r="K150" s="6" t="str">
        <f t="shared" si="48"/>
        <v>Atakan / Dobry</v>
      </c>
      <c r="L150" s="11"/>
      <c r="M150" s="10"/>
      <c r="N150" s="27" t="str">
        <f t="shared" si="49"/>
        <v>Atakan / ?</v>
      </c>
      <c r="O150" s="129" t="s">
        <v>198</v>
      </c>
      <c r="P150" s="78"/>
      <c r="Q150" s="78"/>
      <c r="R150" s="90"/>
      <c r="S150" s="90">
        <f>IF(ISBLANK(I150),"",IF(ISBLANK(R150),MAX(R$50:R$73)+1,R150)+IF(ISBLANK(VLOOKUP(I150,Spieler,18,FALSE)),MAX(R$50:R$73)+1,VLOOKUP(I150,Spieler,18,FALSE)))</f>
      </c>
      <c r="T150" s="90"/>
      <c r="U150" s="90">
        <f>IF(ISBLANK(L150),"",IF(ISBLANK(R150),MAX(R$50:R$73)+1,R150)+IF(ISBLANK(VLOOKUP(L150,Spieler,18,FALSE)),MAX(R$74:R$97)+1,VLOOKUP(L150,Spieler,18,FALSE)))</f>
      </c>
      <c r="V150" s="90"/>
      <c r="AA150" s="18"/>
      <c r="AC150" s="12">
        <f t="shared" si="52"/>
      </c>
      <c r="AD150" s="12">
        <f t="shared" si="53"/>
      </c>
      <c r="AE150" s="12">
        <f t="shared" si="54"/>
      </c>
      <c r="AF150" s="12">
        <f t="shared" si="55"/>
      </c>
      <c r="AH150" s="90">
        <f>MATCH(D150,{"OBB";"NDB";"SCHW";"OPF";"OFR";"MFR";"UFR"},0)</f>
        <v>7</v>
      </c>
      <c r="AI150" s="12">
        <f t="shared" si="56"/>
      </c>
      <c r="AJ150" s="12" t="b">
        <f ca="1" t="shared" si="57"/>
        <v>1</v>
      </c>
      <c r="AK150" s="12">
        <f t="shared" si="58"/>
      </c>
    </row>
    <row r="151" spans="1:37" s="12" customFormat="1" ht="12.75">
      <c r="A151" s="53">
        <v>224</v>
      </c>
      <c r="B151" s="54" t="s">
        <v>7</v>
      </c>
      <c r="C151" s="54" t="s">
        <v>2</v>
      </c>
      <c r="D151" s="55" t="s">
        <v>16</v>
      </c>
      <c r="E151" s="164" t="s">
        <v>283</v>
      </c>
      <c r="F151" s="10" t="s">
        <v>284</v>
      </c>
      <c r="G151" s="10" t="s">
        <v>285</v>
      </c>
      <c r="H151" s="102">
        <v>2001</v>
      </c>
      <c r="I151" s="11"/>
      <c r="J151" s="10" t="s">
        <v>275</v>
      </c>
      <c r="K151" s="6" t="str">
        <f t="shared" si="48"/>
        <v>Pietz / zuteilen</v>
      </c>
      <c r="L151" s="11"/>
      <c r="M151" s="10"/>
      <c r="N151" s="27" t="str">
        <f t="shared" si="49"/>
        <v>Pietz / ?</v>
      </c>
      <c r="O151" s="129"/>
      <c r="P151" s="78"/>
      <c r="Q151" s="78"/>
      <c r="R151" s="90"/>
      <c r="S151" s="90">
        <f>IF(ISBLANK(I151),"",IF(ISBLANK(R151),MAX(R$50:R$73)+1,R151)+IF(ISBLANK(VLOOKUP(I151,Spieler,18,FALSE)),MAX(R$50:R$73)+1,VLOOKUP(I151,Spieler,18,FALSE)))</f>
      </c>
      <c r="T151" s="90"/>
      <c r="U151" s="90">
        <f>IF(ISBLANK(L151),"",IF(ISBLANK(R151),MAX(R$50:R$73)+1,R151)+IF(ISBLANK(VLOOKUP(L151,Spieler,18,FALSE)),MAX(R$74:R$97)+1,VLOOKUP(L151,Spieler,18,FALSE)))</f>
      </c>
      <c r="V151" s="90"/>
      <c r="AA151" s="18"/>
      <c r="AC151" s="12">
        <f t="shared" si="52"/>
      </c>
      <c r="AD151" s="12">
        <f t="shared" si="53"/>
      </c>
      <c r="AE151" s="12">
        <f t="shared" si="54"/>
      </c>
      <c r="AF151" s="12">
        <f t="shared" si="55"/>
      </c>
      <c r="AH151" s="90">
        <f>MATCH(D151,{"OBB";"NDB";"SCHW";"OPF";"OFR";"MFR";"UFR"},0)</f>
        <v>7</v>
      </c>
      <c r="AI151" s="12">
        <f t="shared" si="56"/>
      </c>
      <c r="AJ151" s="12" t="b">
        <f ca="1" t="shared" si="57"/>
        <v>1</v>
      </c>
      <c r="AK151" s="12">
        <f t="shared" si="58"/>
      </c>
    </row>
    <row r="152" spans="1:37" s="161" customFormat="1" ht="12.75">
      <c r="A152" s="150">
        <v>271</v>
      </c>
      <c r="B152" s="151" t="s">
        <v>7</v>
      </c>
      <c r="C152" s="151" t="s">
        <v>3</v>
      </c>
      <c r="D152" s="152" t="s">
        <v>16</v>
      </c>
      <c r="E152" s="170" t="s">
        <v>40</v>
      </c>
      <c r="F152" s="153" t="s">
        <v>67</v>
      </c>
      <c r="G152" s="153" t="s">
        <v>39</v>
      </c>
      <c r="H152" s="154">
        <v>2001</v>
      </c>
      <c r="I152" s="155">
        <v>272</v>
      </c>
      <c r="J152" s="153"/>
      <c r="K152" s="156" t="str">
        <f t="shared" si="48"/>
        <v>Schreiner / Fath</v>
      </c>
      <c r="L152" s="155">
        <v>201</v>
      </c>
      <c r="M152" s="153"/>
      <c r="N152" s="157" t="str">
        <f t="shared" si="49"/>
        <v>Schreiner / Wetzel</v>
      </c>
      <c r="O152" s="158" t="s">
        <v>118</v>
      </c>
      <c r="P152" s="159">
        <v>1760</v>
      </c>
      <c r="Q152" s="159">
        <v>4</v>
      </c>
      <c r="R152" s="160"/>
      <c r="S152" s="160">
        <f>IF(ISBLANK(I152),"",IF(ISBLANK(R152),MAX(R$74:R$97)+1,R152)+IF(ISBLANK(VLOOKUP(I152,Spieler,18,FALSE)),MAX(R$74:R$97)+1,VLOOKUP(I152,Spieler,18,FALSE)))</f>
        <v>2</v>
      </c>
      <c r="T152" s="160"/>
      <c r="U152" s="160">
        <f>IF(ISBLANK(L152),"",IF(ISBLANK(R152),MAX(R$74:R$97)+1,R152)+IF(ISBLANK(VLOOKUP(L152,Spieler,18,FALSE)),MAX(R$50:R$73)+1,VLOOKUP(L152,Spieler,18,FALSE)))</f>
        <v>2</v>
      </c>
      <c r="V152" s="160"/>
      <c r="AA152" s="162"/>
      <c r="AC152" s="161">
        <f t="shared" si="52"/>
      </c>
      <c r="AD152" s="161">
        <f t="shared" si="53"/>
      </c>
      <c r="AE152" s="161">
        <f t="shared" si="54"/>
      </c>
      <c r="AF152" s="161">
        <f t="shared" si="55"/>
      </c>
      <c r="AH152" s="160">
        <f>MATCH(D152,{"OBB";"NDB";"SCHW";"OPF";"OFR";"MFR";"UFR"},0)</f>
        <v>7</v>
      </c>
      <c r="AI152" s="161">
        <f t="shared" si="56"/>
      </c>
      <c r="AJ152" s="161" t="b">
        <f ca="1" t="shared" si="57"/>
        <v>1</v>
      </c>
      <c r="AK152" s="161">
        <f t="shared" si="58"/>
      </c>
    </row>
    <row r="153" spans="1:37" s="12" customFormat="1" ht="12.75">
      <c r="A153" s="56">
        <v>272</v>
      </c>
      <c r="B153" s="57" t="s">
        <v>7</v>
      </c>
      <c r="C153" s="57" t="s">
        <v>3</v>
      </c>
      <c r="D153" s="58" t="s">
        <v>16</v>
      </c>
      <c r="E153" s="172" t="s">
        <v>68</v>
      </c>
      <c r="F153" s="10" t="s">
        <v>69</v>
      </c>
      <c r="G153" s="31" t="s">
        <v>39</v>
      </c>
      <c r="H153" s="102">
        <v>2001</v>
      </c>
      <c r="I153" s="11"/>
      <c r="J153" s="10"/>
      <c r="K153" s="7" t="str">
        <f t="shared" si="48"/>
        <v>Fath / Schreiner</v>
      </c>
      <c r="L153" s="11">
        <v>216</v>
      </c>
      <c r="M153" s="10"/>
      <c r="N153" s="28" t="str">
        <f t="shared" si="49"/>
        <v>Fath / Waßmann</v>
      </c>
      <c r="O153" s="129" t="s">
        <v>53</v>
      </c>
      <c r="P153" s="78">
        <v>1599</v>
      </c>
      <c r="Q153" s="78">
        <v>6</v>
      </c>
      <c r="R153" s="90"/>
      <c r="S153" s="90">
        <f>IF(ISBLANK(I153),"",IF(ISBLANK(R153),MAX(R$74:R$97)+1,R153)+IF(ISBLANK(VLOOKUP(I153,Spieler,18,FALSE)),MAX(R$74:R$97)+1,VLOOKUP(I153,Spieler,18,FALSE)))</f>
      </c>
      <c r="T153" s="90"/>
      <c r="U153" s="90">
        <f>IF(ISBLANK(L153),"",IF(ISBLANK(R153),MAX(R$74:R$97)+1,R153)+IF(ISBLANK(VLOOKUP(L153,Spieler,18,FALSE)),MAX(R$50:R$73)+1,VLOOKUP(L153,Spieler,18,FALSE)))</f>
        <v>2</v>
      </c>
      <c r="V153" s="90"/>
      <c r="AA153" s="18"/>
      <c r="AC153" s="12">
        <f t="shared" si="52"/>
      </c>
      <c r="AD153" s="12">
        <f t="shared" si="53"/>
      </c>
      <c r="AE153" s="12">
        <f t="shared" si="54"/>
      </c>
      <c r="AF153" s="12">
        <f t="shared" si="55"/>
      </c>
      <c r="AH153" s="90">
        <f>MATCH(D153,{"OBB";"NDB";"SCHW";"OPF";"OFR";"MFR";"UFR"},0)</f>
        <v>7</v>
      </c>
      <c r="AI153" s="12">
        <f t="shared" si="56"/>
      </c>
      <c r="AJ153" s="12" t="b">
        <f ca="1" t="shared" si="57"/>
        <v>1</v>
      </c>
      <c r="AK153" s="12">
        <f t="shared" si="58"/>
      </c>
    </row>
    <row r="154" spans="1:37" s="12" customFormat="1" ht="12.75">
      <c r="A154" s="56">
        <v>273</v>
      </c>
      <c r="B154" s="57" t="s">
        <v>7</v>
      </c>
      <c r="C154" s="57" t="s">
        <v>3</v>
      </c>
      <c r="D154" s="58" t="s">
        <v>16</v>
      </c>
      <c r="E154" s="172" t="s">
        <v>76</v>
      </c>
      <c r="F154" s="10" t="s">
        <v>44</v>
      </c>
      <c r="G154" s="31" t="s">
        <v>64</v>
      </c>
      <c r="H154" s="102">
        <v>2002</v>
      </c>
      <c r="I154" s="11">
        <v>251</v>
      </c>
      <c r="J154" s="10"/>
      <c r="K154" s="7" t="str">
        <f t="shared" si="48"/>
        <v>Deichert / Pranjkovic</v>
      </c>
      <c r="L154" s="11"/>
      <c r="M154" s="10"/>
      <c r="N154" s="28" t="str">
        <f t="shared" si="49"/>
        <v>Deichert / ?</v>
      </c>
      <c r="O154" s="129" t="s">
        <v>55</v>
      </c>
      <c r="P154" s="78">
        <v>1628</v>
      </c>
      <c r="Q154" s="78">
        <v>5</v>
      </c>
      <c r="R154" s="90"/>
      <c r="S154" s="90">
        <f>IF(ISBLANK(I154),"",IF(ISBLANK(R154),MAX(R$74:R$97)+1,R154)+IF(ISBLANK(VLOOKUP(I154,Spieler,18,FALSE)),MAX(R$74:R$97)+1,VLOOKUP(I154,Spieler,18,FALSE)))</f>
        <v>2</v>
      </c>
      <c r="T154" s="90"/>
      <c r="U154" s="90">
        <f>IF(ISBLANK(L154),"",IF(ISBLANK(R154),MAX(R$74:R$97)+1,R154)+IF(ISBLANK(VLOOKUP(L154,Spieler,18,FALSE)),MAX(R$50:R$73)+1,VLOOKUP(L154,Spieler,18,FALSE)))</f>
      </c>
      <c r="V154" s="90"/>
      <c r="AA154" s="18"/>
      <c r="AC154" s="12">
        <f t="shared" si="52"/>
      </c>
      <c r="AD154" s="12">
        <f t="shared" si="53"/>
      </c>
      <c r="AE154" s="12">
        <f t="shared" si="54"/>
      </c>
      <c r="AF154" s="12">
        <f t="shared" si="55"/>
      </c>
      <c r="AH154" s="90">
        <f>MATCH(D154,{"OBB";"NDB";"SCHW";"OPF";"OFR";"MFR";"UFR"},0)</f>
        <v>7</v>
      </c>
      <c r="AI154" s="12">
        <f t="shared" si="56"/>
      </c>
      <c r="AJ154" s="12" t="b">
        <f ca="1" t="shared" si="57"/>
        <v>1</v>
      </c>
      <c r="AK154" s="12">
        <f t="shared" si="58"/>
      </c>
    </row>
    <row r="155" spans="1:37" s="34" customFormat="1" ht="12.75">
      <c r="A155" s="142">
        <v>274</v>
      </c>
      <c r="B155" s="143" t="s">
        <v>7</v>
      </c>
      <c r="C155" s="143" t="s">
        <v>3</v>
      </c>
      <c r="D155" s="144" t="s">
        <v>16</v>
      </c>
      <c r="E155" s="191" t="s">
        <v>256</v>
      </c>
      <c r="F155" s="32" t="s">
        <v>257</v>
      </c>
      <c r="G155" s="192" t="s">
        <v>39</v>
      </c>
      <c r="H155" s="104">
        <v>2001</v>
      </c>
      <c r="I155" s="33"/>
      <c r="J155" s="32" t="s">
        <v>291</v>
      </c>
      <c r="K155" s="145" t="str">
        <f t="shared" si="48"/>
        <v>Wolz / Anja Straub, OHU</v>
      </c>
      <c r="L155" s="33"/>
      <c r="M155" s="32"/>
      <c r="N155" s="146" t="str">
        <f t="shared" si="49"/>
        <v>Wolz / ?</v>
      </c>
      <c r="O155" s="131"/>
      <c r="P155" s="85"/>
      <c r="Q155" s="85"/>
      <c r="R155" s="92"/>
      <c r="S155" s="92">
        <f>IF(ISBLANK(I155),"",IF(ISBLANK(R155),MAX(R$74:R$97)+1,R155)+IF(ISBLANK(VLOOKUP(I155,Spieler,18,FALSE)),MAX(R$74:R$97)+1,VLOOKUP(I155,Spieler,18,FALSE)))</f>
      </c>
      <c r="T155" s="92"/>
      <c r="U155" s="92">
        <f>IF(ISBLANK(L155),"",IF(ISBLANK(R155),MAX(R$74:R$97)+1,R155)+IF(ISBLANK(VLOOKUP(L155,Spieler,18,FALSE)),MAX(R$50:R$73)+1,VLOOKUP(L155,Spieler,18,FALSE)))</f>
      </c>
      <c r="V155" s="92"/>
      <c r="AA155" s="108"/>
      <c r="AC155" s="34">
        <f t="shared" si="52"/>
      </c>
      <c r="AD155" s="34">
        <f t="shared" si="53"/>
      </c>
      <c r="AE155" s="34">
        <f t="shared" si="54"/>
      </c>
      <c r="AF155" s="34">
        <f t="shared" si="55"/>
      </c>
      <c r="AH155" s="92">
        <f>MATCH(D155,{"OBB";"NDB";"SCHW";"OPF";"OFR";"MFR";"UFR"},0)</f>
        <v>7</v>
      </c>
      <c r="AI155" s="34">
        <f t="shared" si="56"/>
      </c>
      <c r="AJ155" s="34" t="b">
        <f ca="1" t="shared" si="57"/>
        <v>1</v>
      </c>
      <c r="AK155" s="34">
        <f t="shared" si="58"/>
      </c>
    </row>
    <row r="156" spans="1:37" s="12" customFormat="1" ht="12.75">
      <c r="A156" s="59">
        <v>330</v>
      </c>
      <c r="B156" s="60" t="s">
        <v>8</v>
      </c>
      <c r="C156" s="60" t="s">
        <v>2</v>
      </c>
      <c r="D156" s="61" t="s">
        <v>16</v>
      </c>
      <c r="E156" s="31" t="s">
        <v>258</v>
      </c>
      <c r="F156" s="10" t="s">
        <v>259</v>
      </c>
      <c r="G156" s="31" t="s">
        <v>260</v>
      </c>
      <c r="H156" s="102">
        <v>2003</v>
      </c>
      <c r="I156" s="11"/>
      <c r="J156" s="10" t="s">
        <v>275</v>
      </c>
      <c r="K156" s="8" t="str">
        <f t="shared" si="48"/>
        <v>Graser / zuteilen</v>
      </c>
      <c r="L156" s="11"/>
      <c r="M156" s="10"/>
      <c r="N156" s="29" t="str">
        <f t="shared" si="49"/>
        <v>Graser / ?</v>
      </c>
      <c r="O156" s="129" t="s">
        <v>227</v>
      </c>
      <c r="P156" s="78"/>
      <c r="Q156" s="78"/>
      <c r="R156" s="90"/>
      <c r="S156" s="90">
        <f>IF(ISBLANK(I156),"",IF(ISBLANK(R156),MAX(R$98:R$129)+1,R156)+IF(ISBLANK(VLOOKUP(I156,Spieler,18,FALSE)),MAX(R$98:R$129)+1,VLOOKUP(I156,Spieler,18,FALSE)))</f>
      </c>
      <c r="T156" s="90"/>
      <c r="U156" s="90">
        <f>IF(ISBLANK(L156),"",IF(ISBLANK(R156),MAX(R$98:R$129)+1,R156)+IF(ISBLANK(VLOOKUP(L156,Spieler,18,FALSE)),MAX(R$130:R$161)+1,VLOOKUP(L156,Spieler,18,FALSE)))</f>
      </c>
      <c r="V156" s="90"/>
      <c r="AA156" s="18"/>
      <c r="AC156" s="12">
        <f t="shared" si="52"/>
      </c>
      <c r="AD156" s="12">
        <f t="shared" si="53"/>
      </c>
      <c r="AE156" s="12">
        <f t="shared" si="54"/>
      </c>
      <c r="AF156" s="12">
        <f t="shared" si="55"/>
      </c>
      <c r="AH156" s="90">
        <f>MATCH(D156,{"OBB";"NDB";"SCHW";"OPF";"OFR";"MFR";"UFR"},0)</f>
        <v>7</v>
      </c>
      <c r="AI156" s="12">
        <f t="shared" si="56"/>
      </c>
      <c r="AJ156" s="12" t="b">
        <f ca="1" t="shared" si="57"/>
        <v>1</v>
      </c>
      <c r="AK156" s="12">
        <f t="shared" si="58"/>
      </c>
    </row>
    <row r="157" spans="1:37" s="12" customFormat="1" ht="12.75">
      <c r="A157" s="59">
        <v>331</v>
      </c>
      <c r="B157" s="60" t="s">
        <v>8</v>
      </c>
      <c r="C157" s="60" t="s">
        <v>2</v>
      </c>
      <c r="D157" s="61" t="s">
        <v>16</v>
      </c>
      <c r="E157" s="10" t="s">
        <v>286</v>
      </c>
      <c r="F157" s="10" t="s">
        <v>153</v>
      </c>
      <c r="G157" s="10" t="s">
        <v>287</v>
      </c>
      <c r="H157" s="102">
        <v>2003</v>
      </c>
      <c r="I157" s="11">
        <v>332</v>
      </c>
      <c r="J157" s="10"/>
      <c r="K157" s="8" t="str">
        <f t="shared" si="48"/>
        <v>Rose / Philipp</v>
      </c>
      <c r="L157" s="11"/>
      <c r="M157" s="10"/>
      <c r="N157" s="29" t="str">
        <f t="shared" si="49"/>
        <v>Rose / ?</v>
      </c>
      <c r="O157" s="129"/>
      <c r="P157" s="78"/>
      <c r="Q157" s="78"/>
      <c r="R157" s="90"/>
      <c r="S157" s="90">
        <f>IF(ISBLANK(I157),"",IF(ISBLANK(R157),MAX(R$98:R$129)+1,R157)+IF(ISBLANK(VLOOKUP(I157,Spieler,18,FALSE)),MAX(R$98:R$129)+1,VLOOKUP(I157,Spieler,18,FALSE)))</f>
        <v>2</v>
      </c>
      <c r="T157" s="90"/>
      <c r="U157" s="90">
        <f>IF(ISBLANK(L157),"",IF(ISBLANK(R157),MAX(R$98:R$129)+1,R157)+IF(ISBLANK(VLOOKUP(L157,Spieler,18,FALSE)),MAX(R$130:R$161)+1,VLOOKUP(L157,Spieler,18,FALSE)))</f>
      </c>
      <c r="V157" s="90"/>
      <c r="AA157" s="18"/>
      <c r="AC157" s="12">
        <f t="shared" si="52"/>
      </c>
      <c r="AD157" s="12">
        <f t="shared" si="53"/>
      </c>
      <c r="AE157" s="12">
        <f t="shared" si="54"/>
      </c>
      <c r="AF157" s="12">
        <f t="shared" si="55"/>
      </c>
      <c r="AH157" s="90">
        <f>MATCH(D157,{"OBB";"NDB";"SCHW";"OPF";"OFR";"MFR";"UFR"},0)</f>
        <v>7</v>
      </c>
      <c r="AI157" s="12">
        <f t="shared" si="56"/>
      </c>
      <c r="AJ157" s="12" t="b">
        <f ca="1" t="shared" si="57"/>
        <v>1</v>
      </c>
      <c r="AK157" s="12">
        <f t="shared" si="58"/>
      </c>
    </row>
    <row r="158" spans="1:37" s="39" customFormat="1" ht="12.75">
      <c r="A158" s="117">
        <v>332</v>
      </c>
      <c r="B158" s="118" t="s">
        <v>8</v>
      </c>
      <c r="C158" s="118" t="s">
        <v>2</v>
      </c>
      <c r="D158" s="119" t="s">
        <v>16</v>
      </c>
      <c r="E158" s="163" t="s">
        <v>261</v>
      </c>
      <c r="F158" s="35" t="s">
        <v>262</v>
      </c>
      <c r="G158" s="35" t="s">
        <v>263</v>
      </c>
      <c r="H158" s="103">
        <v>2003</v>
      </c>
      <c r="I158" s="36"/>
      <c r="J158" s="35"/>
      <c r="K158" s="120" t="str">
        <f t="shared" si="48"/>
        <v>Philipp / Rose</v>
      </c>
      <c r="L158" s="36"/>
      <c r="M158" s="35"/>
      <c r="N158" s="121" t="str">
        <f t="shared" si="49"/>
        <v>Philipp / ?</v>
      </c>
      <c r="O158" s="130"/>
      <c r="P158" s="84"/>
      <c r="Q158" s="84"/>
      <c r="R158" s="91"/>
      <c r="S158" s="91">
        <f>IF(ISBLANK(I158),"",IF(ISBLANK(R158),MAX(R$98:R$129)+1,R158)+IF(ISBLANK(VLOOKUP(I158,Spieler,18,FALSE)),MAX(R$98:R$129)+1,VLOOKUP(I158,Spieler,18,FALSE)))</f>
      </c>
      <c r="T158" s="91"/>
      <c r="U158" s="91">
        <f>IF(ISBLANK(L158),"",IF(ISBLANK(R158),MAX(R$98:R$129)+1,R158)+IF(ISBLANK(VLOOKUP(L158,Spieler,18,FALSE)),MAX(R$130:R$161)+1,VLOOKUP(L158,Spieler,18,FALSE)))</f>
      </c>
      <c r="V158" s="91"/>
      <c r="AA158" s="107"/>
      <c r="AC158" s="39">
        <f t="shared" si="52"/>
      </c>
      <c r="AD158" s="39">
        <f t="shared" si="53"/>
      </c>
      <c r="AE158" s="39">
        <f t="shared" si="54"/>
      </c>
      <c r="AF158" s="39">
        <f t="shared" si="55"/>
      </c>
      <c r="AH158" s="91">
        <f>MATCH(D158,{"OBB";"NDB";"SCHW";"OPF";"OFR";"MFR";"UFR"},0)</f>
        <v>7</v>
      </c>
      <c r="AI158" s="39">
        <f t="shared" si="56"/>
      </c>
      <c r="AJ158" s="39" t="b">
        <f ca="1" t="shared" si="57"/>
        <v>1</v>
      </c>
      <c r="AK158" s="39">
        <f t="shared" si="58"/>
      </c>
    </row>
    <row r="159" spans="1:37" s="12" customFormat="1" ht="12.75">
      <c r="A159" s="62">
        <v>380</v>
      </c>
      <c r="B159" s="63" t="s">
        <v>8</v>
      </c>
      <c r="C159" s="63" t="s">
        <v>3</v>
      </c>
      <c r="D159" s="64" t="s">
        <v>16</v>
      </c>
      <c r="E159" s="164" t="s">
        <v>264</v>
      </c>
      <c r="F159" s="10" t="s">
        <v>265</v>
      </c>
      <c r="G159" s="10" t="s">
        <v>266</v>
      </c>
      <c r="H159" s="102">
        <v>2003</v>
      </c>
      <c r="I159" s="11"/>
      <c r="J159" s="10" t="s">
        <v>275</v>
      </c>
      <c r="K159" s="9" t="str">
        <f t="shared" si="48"/>
        <v>Hein / zuteilen</v>
      </c>
      <c r="L159" s="11"/>
      <c r="M159" s="10"/>
      <c r="N159" s="96" t="str">
        <f t="shared" si="49"/>
        <v>Hein / ?</v>
      </c>
      <c r="O159" s="129" t="s">
        <v>246</v>
      </c>
      <c r="P159" s="78"/>
      <c r="Q159" s="78"/>
      <c r="R159" s="90"/>
      <c r="S159" s="90">
        <f>IF(ISBLANK(I159),"",IF(ISBLANK(R159),MAX(R$130:R$161)+1,R159)+IF(ISBLANK(VLOOKUP(I159,Spieler,18,FALSE)),MAX(R$130:R$161)+1,VLOOKUP(I159,Spieler,18,FALSE)))</f>
      </c>
      <c r="T159" s="90"/>
      <c r="U159" s="90">
        <f>IF(ISBLANK(L159),"",IF(ISBLANK(R159),MAX(R$130:R$161)+1,R159)+IF(ISBLANK(VLOOKUP(L159,Spieler,18,FALSE)),MAX(R$98:R$129)+1,VLOOKUP(L159,Spieler,18,FALSE)))</f>
      </c>
      <c r="V159" s="90"/>
      <c r="AA159" s="18"/>
      <c r="AC159" s="12">
        <f t="shared" si="52"/>
      </c>
      <c r="AD159" s="12">
        <f t="shared" si="53"/>
      </c>
      <c r="AE159" s="12">
        <f t="shared" si="54"/>
      </c>
      <c r="AF159" s="12">
        <f t="shared" si="55"/>
      </c>
      <c r="AH159" s="90">
        <f>MATCH(D159,{"OBB";"NDB";"SCHW";"OPF";"OFR";"MFR";"UFR"},0)</f>
        <v>7</v>
      </c>
      <c r="AI159" s="12">
        <f t="shared" si="56"/>
      </c>
      <c r="AJ159" s="12" t="b">
        <f ca="1" t="shared" si="57"/>
        <v>1</v>
      </c>
      <c r="AK159" s="12">
        <f t="shared" si="58"/>
      </c>
    </row>
    <row r="160" spans="1:37" s="12" customFormat="1" ht="12.75">
      <c r="A160" s="62">
        <v>381</v>
      </c>
      <c r="B160" s="63" t="s">
        <v>8</v>
      </c>
      <c r="C160" s="63" t="s">
        <v>3</v>
      </c>
      <c r="D160" s="64" t="s">
        <v>16</v>
      </c>
      <c r="E160" s="164" t="s">
        <v>288</v>
      </c>
      <c r="F160" s="10" t="s">
        <v>139</v>
      </c>
      <c r="G160" s="10" t="s">
        <v>260</v>
      </c>
      <c r="H160" s="102">
        <v>2003</v>
      </c>
      <c r="I160" s="11">
        <v>382</v>
      </c>
      <c r="J160" s="10"/>
      <c r="K160" s="9" t="str">
        <f t="shared" si="48"/>
        <v>Hanke / Höfling</v>
      </c>
      <c r="L160" s="11"/>
      <c r="M160" s="10"/>
      <c r="N160" s="96" t="str">
        <f t="shared" si="49"/>
        <v>Hanke / ?</v>
      </c>
      <c r="O160" s="129"/>
      <c r="P160" s="78"/>
      <c r="Q160" s="78"/>
      <c r="R160" s="90"/>
      <c r="S160" s="90">
        <f>IF(ISBLANK(I160),"",IF(ISBLANK(R160),MAX(R$130:R$161)+1,R160)+IF(ISBLANK(VLOOKUP(I160,Spieler,18,FALSE)),MAX(R$130:R$161)+1,VLOOKUP(I160,Spieler,18,FALSE)))</f>
        <v>2</v>
      </c>
      <c r="T160" s="90"/>
      <c r="U160" s="90">
        <f>IF(ISBLANK(L160),"",IF(ISBLANK(R160),MAX(R$130:R$161)+1,R160)+IF(ISBLANK(VLOOKUP(L160,Spieler,18,FALSE)),MAX(R$98:R$129)+1,VLOOKUP(L160,Spieler,18,FALSE)))</f>
      </c>
      <c r="V160" s="90"/>
      <c r="AA160" s="18"/>
      <c r="AC160" s="12">
        <f t="shared" si="52"/>
      </c>
      <c r="AD160" s="12">
        <f t="shared" si="53"/>
      </c>
      <c r="AE160" s="12">
        <f t="shared" si="54"/>
      </c>
      <c r="AF160" s="12">
        <f t="shared" si="55"/>
      </c>
      <c r="AH160" s="90">
        <f>MATCH(D160,{"OBB";"NDB";"SCHW";"OPF";"OFR";"MFR";"UFR"},0)</f>
        <v>7</v>
      </c>
      <c r="AI160" s="12">
        <f t="shared" si="56"/>
      </c>
      <c r="AJ160" s="12" t="b">
        <f ca="1" t="shared" si="57"/>
        <v>1</v>
      </c>
      <c r="AK160" s="12">
        <f t="shared" si="58"/>
      </c>
    </row>
    <row r="161" spans="1:37" s="23" customFormat="1" ht="13.5" thickBot="1">
      <c r="A161" s="65">
        <v>382</v>
      </c>
      <c r="B161" s="66" t="s">
        <v>8</v>
      </c>
      <c r="C161" s="66" t="s">
        <v>3</v>
      </c>
      <c r="D161" s="67" t="s">
        <v>16</v>
      </c>
      <c r="E161" s="173" t="s">
        <v>289</v>
      </c>
      <c r="F161" s="20" t="s">
        <v>290</v>
      </c>
      <c r="G161" s="147" t="s">
        <v>260</v>
      </c>
      <c r="H161" s="105">
        <v>2003</v>
      </c>
      <c r="I161" s="21"/>
      <c r="J161" s="20"/>
      <c r="K161" s="22" t="str">
        <f t="shared" si="48"/>
        <v>Höfling / Hanke</v>
      </c>
      <c r="L161" s="21"/>
      <c r="M161" s="20"/>
      <c r="N161" s="148" t="str">
        <f t="shared" si="49"/>
        <v>Höfling / ?</v>
      </c>
      <c r="O161" s="133"/>
      <c r="P161" s="86"/>
      <c r="Q161" s="86"/>
      <c r="R161" s="93"/>
      <c r="S161" s="93">
        <f>IF(ISBLANK(I161),"",IF(ISBLANK(R161),MAX(R$130:R$161)+1,R161)+IF(ISBLANK(VLOOKUP(I161,Spieler,18,FALSE)),MAX(R$130:R$161)+1,VLOOKUP(I161,Spieler,18,FALSE)))</f>
      </c>
      <c r="T161" s="93"/>
      <c r="U161" s="93">
        <f>IF(ISBLANK(L161),"",IF(ISBLANK(R161),MAX(R$130:R$161)+1,R161)+IF(ISBLANK(VLOOKUP(L161,Spieler,18,FALSE)),MAX(R$98:R$129)+1,VLOOKUP(L161,Spieler,18,FALSE)))</f>
      </c>
      <c r="V161" s="93"/>
      <c r="AA161" s="109"/>
      <c r="AC161" s="23">
        <f t="shared" si="52"/>
      </c>
      <c r="AD161" s="23">
        <f t="shared" si="53"/>
      </c>
      <c r="AE161" s="23">
        <f t="shared" si="54"/>
      </c>
      <c r="AF161" s="23">
        <f t="shared" si="55"/>
      </c>
      <c r="AH161" s="93">
        <f>MATCH(D161,{"OBB";"NDB";"SCHW";"OPF";"OFR";"MFR";"UFR"},0)</f>
        <v>7</v>
      </c>
      <c r="AI161" s="23">
        <f t="shared" si="56"/>
      </c>
      <c r="AJ161" s="23" t="b">
        <f ca="1" t="shared" si="57"/>
        <v>1</v>
      </c>
      <c r="AK161" s="23">
        <f t="shared" si="58"/>
      </c>
    </row>
    <row r="162" spans="1:34" s="12" customFormat="1" ht="13.5" thickTop="1">
      <c r="A162" s="78"/>
      <c r="B162" s="78"/>
      <c r="C162" s="78"/>
      <c r="D162" s="79"/>
      <c r="E162" s="17"/>
      <c r="F162" s="17"/>
      <c r="G162" s="17"/>
      <c r="H162" s="106"/>
      <c r="I162" s="18"/>
      <c r="J162" s="17"/>
      <c r="K162" s="81"/>
      <c r="L162" s="19"/>
      <c r="M162" s="17"/>
      <c r="N162" s="82"/>
      <c r="O162" s="129"/>
      <c r="P162" s="78"/>
      <c r="Q162" s="78"/>
      <c r="R162" s="90"/>
      <c r="S162" s="90"/>
      <c r="T162" s="90"/>
      <c r="U162" s="90"/>
      <c r="V162" s="90"/>
      <c r="AA162" s="18"/>
      <c r="AH162" s="90"/>
    </row>
    <row r="163" ht="12.75">
      <c r="J163" s="98"/>
    </row>
    <row r="165" spans="2:9" ht="12.75">
      <c r="B165" s="88" t="s">
        <v>26</v>
      </c>
      <c r="C165" s="87">
        <v>0</v>
      </c>
      <c r="G165" s="1" t="s">
        <v>37</v>
      </c>
      <c r="H165" s="106">
        <v>1998</v>
      </c>
      <c r="I165" s="99">
        <v>2000</v>
      </c>
    </row>
    <row r="166" spans="7:9" ht="12.75">
      <c r="G166" s="1" t="s">
        <v>35</v>
      </c>
      <c r="H166" s="106">
        <v>2001</v>
      </c>
      <c r="I166" s="99">
        <v>2002</v>
      </c>
    </row>
    <row r="167" spans="7:8" ht="12.75">
      <c r="G167" s="1" t="s">
        <v>36</v>
      </c>
      <c r="H167" s="106">
        <v>2003</v>
      </c>
    </row>
  </sheetData>
  <sheetProtection sheet="1"/>
  <mergeCells count="2">
    <mergeCell ref="X1:AA1"/>
    <mergeCell ref="AC1:AF1"/>
  </mergeCells>
  <conditionalFormatting sqref="J2:J161">
    <cfRule type="expression" priority="1" dxfId="1" stopIfTrue="1">
      <formula>AND(NOT(ISBLANK(J2)),COUNTIF(DpStartnr,"="&amp;A2)&gt;0,Bearbeitung=0)</formula>
    </cfRule>
  </conditionalFormatting>
  <conditionalFormatting sqref="M2:M161">
    <cfRule type="expression" priority="2" dxfId="1" stopIfTrue="1">
      <formula>AND(NOT(ISBLANK(M2)),COUNTIF(MpStartnr,"="&amp;A2)&gt;0,Bearbeitung=0)</formula>
    </cfRule>
  </conditionalFormatting>
  <conditionalFormatting sqref="I2:I161">
    <cfRule type="expression" priority="3" dxfId="1" stopIfTrue="1">
      <formula>AND(NOT(ISBLANK(I2)),OR(AND(NOT(ISBLANK(VLOOKUP(I2,Spieler,9,FALSE))),VLOOKUP(I2,Spieler,9,FALSE)&lt;&gt;A2),AND(NOT(ISBLANK(VLOOKUP(I2,Spieler,10,FALSE))),Bearbeitung=0)))</formula>
    </cfRule>
    <cfRule type="expression" priority="4" dxfId="1" stopIfTrue="1">
      <formula>AND(NOT(ISBLANK(I2)),OR(COUNTIF(DpStartnr,"="&amp;I2)&gt;1,COUNTIF(DpStartnr,"="&amp;A2)&gt;1,IF(COUNTIF(DpStartnr,"="&amp;A2)=1,INDEX(Startnr,MATCH(A2,DpStartnr,0),1)&lt;&gt;I2,FALSE)))</formula>
    </cfRule>
    <cfRule type="expression" priority="5" dxfId="0" stopIfTrue="1">
      <formula>(COUNTIF(DpStartnr,"="&amp;A2)=1)</formula>
    </cfRule>
  </conditionalFormatting>
  <conditionalFormatting sqref="L2:L161">
    <cfRule type="expression" priority="6" dxfId="1" stopIfTrue="1">
      <formula>AND(NOT(ISBLANK(L2)),OR(AND(NOT(ISBLANK(VLOOKUP(L2,Spieler,12,FALSE))),VLOOKUP(L2,Spieler,12,FALSE)&lt;&gt;A2),AND(NOT(ISBLANK(VLOOKUP(L2,Spieler,13,FALSE))),Bearbeitung=0)))</formula>
    </cfRule>
    <cfRule type="expression" priority="7" dxfId="1" stopIfTrue="1">
      <formula>AND(NOT(ISBLANK(L2)),OR(COUNTIF(MpStartnr,"="&amp;L2)&gt;1,COUNTIF(MpStartnr,"="&amp;A2)&gt;1,IF(COUNTIF(MpStartnr,"="&amp;A2)=1,INDEX(Startnr,MATCH(A2,MpStartnr,0),1)&lt;&gt;L2,FALSE)))</formula>
    </cfRule>
    <cfRule type="expression" priority="8" dxfId="0" stopIfTrue="1">
      <formula>(COUNTIF(MpStartnr,"="&amp;A2)=1)</formula>
    </cfRule>
  </conditionalFormatting>
  <dataValidations count="5">
    <dataValidation type="custom" allowBlank="1" showInputMessage="1" showErrorMessage="1" errorTitle="Redundante Partnereingabe" error="Der Doppelpartner darf entweder nur über die Startnummer oder nur über Name/Bezirk eingegeben werden (aber nicht über beide Felder gleichzeitig)!" sqref="J2:J161">
      <formula1>(OR(ISBLANK(I2),Bearbeitung&lt;&gt;0))</formula1>
    </dataValidation>
    <dataValidation type="custom" allowBlank="1" showInputMessage="1" showErrorMessage="1" errorTitle="Redundante Partnereingabe" error="Der Mixedpartner darf entweder nur über die Startnummer oder nur über Name/Bezirk eingegeben werden (aber nicht über beide Felder gleichzeitig)!" sqref="M2:M161">
      <formula1>(OR(ISBLANK(L2),Bearbeitung&lt;&gt;0))</formula1>
    </dataValidation>
    <dataValidation type="custom" allowBlank="1" showInputMessage="1" showErrorMessage="1" errorTitle="ungültiger Jahrgang" error="Der eingegebene Jahrgang ist für diese Altersklasse ungültig!!!" sqref="H2:H161">
      <formula1>AND(AJ2,H2&gt;=INDEX($H$165:$H$167,INT(A2/100)),OR(A2&gt;=300,H2&lt;=INDEX($I$165:$I$167,INT(A2/100))))</formula1>
    </dataValidation>
    <dataValidation type="custom" showInputMessage="1" showErrorMessage="1" errorTitle="Ungültige Startnummer" error="Die Startnummer muss zu einem möglichen Doppelpartner gehören und ein Spieler darf nicht mit sich selbst Doppel spielen!&#10;Der Doppelpartner darf entweder nur über die Startnummer oder nur über Name/Bezirk eingegeben werden!" sqref="I2:I161">
      <formula1>(OR(ISBLANK(I2),AND(NOT(ISBLANK(I2)),I2&gt;INT(A2*2/100)*50,I2&lt;=INT(A2*2/100)*50+IF(A2&lt;300,24,32),I2&lt;&gt;A2,OR(ISBLANK(J2),Bearbeitung&lt;&gt;0))))</formula1>
    </dataValidation>
    <dataValidation type="custom" showInputMessage="1" showErrorMessage="1" errorTitle="Ungültige Startnummer" error="Die Startnummer muss zu einem möglichen Mixedpartner gehören!&#10;Außerdem darf die Mixedpartnerin entweder nur über die Startnummer oder nur über Name/Bezirk eingegeben werden (aber nicht über beide Felder gleichzeitig)!" sqref="L2:L161">
      <formula1>(OR(ISBLANK(L2),AND(NOT(ISBLANK(L2)),L2&gt;INT(A2*2/100)*50+IF(C2="m",50,-50),L2&lt;=INT(A2*2/100)*50+IF(C2="m",50,-50)+IF(A2&lt;300,24,32),L2&lt;&gt;A2,OR(ISBLANK(M2),Bearbeitung&lt;&gt;0))))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ARNOLD</dc:creator>
  <cp:keywords/>
  <dc:description/>
  <cp:lastModifiedBy>Internet</cp:lastModifiedBy>
  <cp:lastPrinted>2014-12-06T09:31:52Z</cp:lastPrinted>
  <dcterms:created xsi:type="dcterms:W3CDTF">2001-11-21T21:21:15Z</dcterms:created>
  <dcterms:modified xsi:type="dcterms:W3CDTF">2015-11-16T08:11:24Z</dcterms:modified>
  <cp:category/>
  <cp:version/>
  <cp:contentType/>
  <cp:contentStatus/>
</cp:coreProperties>
</file>